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tabRatio="822"/>
  </bookViews>
  <sheets>
    <sheet name="附表一" sheetId="19" r:id="rId1"/>
    <sheet name="附表二" sheetId="7" r:id="rId2"/>
    <sheet name="附表二填写要求" sheetId="8" state="hidden" r:id="rId3"/>
    <sheet name="附表三" sheetId="20" r:id="rId4"/>
    <sheet name="附表三填写要求" sheetId="10" state="hidden" r:id="rId5"/>
    <sheet name="附表四" sheetId="11" r:id="rId6"/>
    <sheet name="附表四填写要求" sheetId="12" state="hidden" r:id="rId7"/>
    <sheet name="分表一填写要求" sheetId="14" state="hidden" r:id="rId8"/>
    <sheet name="附表五分表一" sheetId="17" r:id="rId9"/>
    <sheet name="分表二填写要求" sheetId="15" state="hidden" r:id="rId10"/>
    <sheet name="附表五分表二" sheetId="18" r:id="rId11"/>
    <sheet name="分表三填写要求" sheetId="16" state="hidden" r:id="rId12"/>
  </sheets>
  <externalReferences>
    <externalReference r:id="rId13"/>
    <externalReference r:id="rId14"/>
  </externalReferences>
  <definedNames>
    <definedName name="_xlnm.Print_Area" localSheetId="8">附表五分表一!$A$1:$P$44</definedName>
    <definedName name="_xlnm.Print_Area" localSheetId="0">附表一!$A$1:$Q$99</definedName>
    <definedName name="_xlnm.Print_Titles" localSheetId="0">附表一!$2:$5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<sst xmlns="http://schemas.openxmlformats.org/spreadsheetml/2006/main" count="564" uniqueCount="310">
  <si>
    <t>附表一</t>
  </si>
  <si>
    <t xml:space="preserve">课程计划进程表  </t>
  </si>
  <si>
    <t>课程性质</t>
  </si>
  <si>
    <t>学分修读要求</t>
  </si>
  <si>
    <t>课程中文名称</t>
  </si>
  <si>
    <t>课程英文名称</t>
  </si>
  <si>
    <t>课程学分、学时分配</t>
  </si>
  <si>
    <t>各学年、学期每周课内学时</t>
  </si>
  <si>
    <t>填写要求</t>
  </si>
  <si>
    <t>学分</t>
  </si>
  <si>
    <t>总学时</t>
  </si>
  <si>
    <t>讲授学时</t>
  </si>
  <si>
    <t>实践学时</t>
  </si>
  <si>
    <t>1学年</t>
  </si>
  <si>
    <t>2学年</t>
  </si>
  <si>
    <t>3学年</t>
  </si>
  <si>
    <t>4学年</t>
  </si>
  <si>
    <t>公共
必修</t>
  </si>
  <si>
    <t>大学英语</t>
  </si>
  <si>
    <t>大学英语（一）</t>
  </si>
  <si>
    <t>College English I</t>
  </si>
  <si>
    <r>
      <rPr>
        <sz val="11"/>
        <rFont val="Times New Roman"/>
        <charset val="134"/>
      </rPr>
      <t>1.</t>
    </r>
    <r>
      <rPr>
        <sz val="11"/>
        <rFont val="楷体"/>
        <charset val="134"/>
      </rPr>
      <t>公共必修课中大学英语（四）、思政必修课、通识必修课的调整情况，待有关开课单位确定、汇总后传给各教学单位。填写时须注意，课程结合专业实际有调整的，须在附表一下方加备注详细说明调整事项。</t>
    </r>
    <r>
      <rPr>
        <sz val="11"/>
        <rFont val="Times New Roman"/>
        <charset val="134"/>
      </rPr>
      <t xml:space="preserve">
2.</t>
    </r>
    <r>
      <rPr>
        <sz val="11"/>
        <rFont val="楷体"/>
        <charset val="134"/>
      </rPr>
      <t>选修课只列出美育限定性选修课及校级公选课部分的修读学分要求，无须列出每一门课程。表格中</t>
    </r>
    <r>
      <rPr>
        <sz val="11"/>
        <rFont val="Times New Roman"/>
        <charset val="134"/>
      </rPr>
      <t>“</t>
    </r>
    <r>
      <rPr>
        <sz val="11"/>
        <rFont val="楷体"/>
        <charset val="134"/>
      </rPr>
      <t>各学年、学期每周课内学时</t>
    </r>
    <r>
      <rPr>
        <sz val="11"/>
        <rFont val="Times New Roman"/>
        <charset val="134"/>
      </rPr>
      <t>”</t>
    </r>
    <r>
      <rPr>
        <sz val="11"/>
        <rFont val="楷体"/>
        <charset val="134"/>
      </rPr>
      <t>下的八格，须填写各学期建议修读的校级公选课学分数。</t>
    </r>
    <r>
      <rPr>
        <sz val="11"/>
        <rFont val="Times New Roman"/>
        <charset val="134"/>
      </rPr>
      <t xml:space="preserve">
3.</t>
    </r>
    <r>
      <rPr>
        <sz val="11"/>
        <rFont val="楷体"/>
        <charset val="134"/>
      </rPr>
      <t>学分学时对应关系为：</t>
    </r>
    <r>
      <rPr>
        <sz val="11"/>
        <rFont val="Times New Roman"/>
        <charset val="134"/>
      </rPr>
      <t xml:space="preserve">
  </t>
    </r>
    <r>
      <rPr>
        <sz val="11"/>
        <rFont val="楷体"/>
        <charset val="134"/>
      </rPr>
      <t>体育课：</t>
    </r>
    <r>
      <rPr>
        <sz val="11"/>
        <rFont val="Times New Roman"/>
        <charset val="134"/>
      </rPr>
      <t>1</t>
    </r>
    <r>
      <rPr>
        <sz val="11"/>
        <rFont val="楷体"/>
        <charset val="134"/>
      </rPr>
      <t>学分</t>
    </r>
    <r>
      <rPr>
        <sz val="11"/>
        <rFont val="Times New Roman"/>
        <charset val="134"/>
      </rPr>
      <t>=36</t>
    </r>
    <r>
      <rPr>
        <sz val="11"/>
        <rFont val="楷体"/>
        <charset val="134"/>
      </rPr>
      <t>学时；</t>
    </r>
    <r>
      <rPr>
        <sz val="11"/>
        <rFont val="Times New Roman"/>
        <charset val="134"/>
      </rPr>
      <t xml:space="preserve">
  </t>
    </r>
    <r>
      <rPr>
        <sz val="11"/>
        <rFont val="楷体"/>
        <charset val="134"/>
      </rPr>
      <t>实验、实践、实训课（三实课程）：</t>
    </r>
    <r>
      <rPr>
        <sz val="11"/>
        <rFont val="Times New Roman"/>
        <charset val="134"/>
      </rPr>
      <t>1</t>
    </r>
    <r>
      <rPr>
        <sz val="11"/>
        <rFont val="楷体"/>
        <charset val="134"/>
      </rPr>
      <t>学分</t>
    </r>
    <r>
      <rPr>
        <sz val="11"/>
        <rFont val="Times New Roman"/>
        <charset val="134"/>
      </rPr>
      <t>=20</t>
    </r>
    <r>
      <rPr>
        <sz val="11"/>
        <rFont val="楷体"/>
        <charset val="134"/>
      </rPr>
      <t>学时；</t>
    </r>
    <r>
      <rPr>
        <sz val="11"/>
        <rFont val="Times New Roman"/>
        <charset val="134"/>
      </rPr>
      <t xml:space="preserve">
  </t>
    </r>
    <r>
      <rPr>
        <sz val="11"/>
        <rFont val="楷体"/>
        <charset val="134"/>
      </rPr>
      <t>普通课堂教学课：</t>
    </r>
    <r>
      <rPr>
        <sz val="11"/>
        <rFont val="Times New Roman"/>
        <charset val="134"/>
      </rPr>
      <t>1</t>
    </r>
    <r>
      <rPr>
        <sz val="11"/>
        <rFont val="楷体"/>
        <charset val="134"/>
      </rPr>
      <t>学分</t>
    </r>
    <r>
      <rPr>
        <sz val="11"/>
        <rFont val="Times New Roman"/>
        <charset val="134"/>
      </rPr>
      <t>=18</t>
    </r>
    <r>
      <rPr>
        <sz val="11"/>
        <rFont val="楷体"/>
        <charset val="134"/>
      </rPr>
      <t>学时。</t>
    </r>
    <r>
      <rPr>
        <sz val="11"/>
        <rFont val="Times New Roman"/>
        <charset val="134"/>
      </rPr>
      <t xml:space="preserve">
  </t>
    </r>
    <r>
      <rPr>
        <sz val="11"/>
        <rFont val="楷体"/>
        <charset val="134"/>
      </rPr>
      <t>对同时具有理论讲授及实践操作的课程，须明确理论及实践学时。</t>
    </r>
    <r>
      <rPr>
        <sz val="11"/>
        <rFont val="Times New Roman"/>
        <charset val="134"/>
      </rPr>
      <t xml:space="preserve">
4.</t>
    </r>
    <r>
      <rPr>
        <sz val="11"/>
        <rFont val="楷体"/>
        <charset val="134"/>
      </rPr>
      <t>课程名称需同时附英文名。</t>
    </r>
    <r>
      <rPr>
        <sz val="11"/>
        <rFont val="Times New Roman"/>
        <charset val="134"/>
      </rPr>
      <t xml:space="preserve">
5.</t>
    </r>
    <r>
      <rPr>
        <sz val="11"/>
        <rFont val="楷体"/>
        <charset val="134"/>
      </rPr>
      <t>合计栏务必填写完整。</t>
    </r>
    <r>
      <rPr>
        <sz val="11"/>
        <rFont val="Times New Roman"/>
        <charset val="134"/>
      </rPr>
      <t xml:space="preserve">
6.</t>
    </r>
    <r>
      <rPr>
        <sz val="11"/>
        <rFont val="楷体"/>
        <charset val="134"/>
      </rPr>
      <t>可自行加行填写，请勿变动表格列宽。</t>
    </r>
  </si>
  <si>
    <t>大学英语（二）</t>
  </si>
  <si>
    <t>College English Ⅱ</t>
  </si>
  <si>
    <t>大学英语（三）</t>
  </si>
  <si>
    <t>College English Ⅲ</t>
  </si>
  <si>
    <t>大学英语（四）</t>
  </si>
  <si>
    <t>College English Ⅳ</t>
  </si>
  <si>
    <t>大学体育</t>
  </si>
  <si>
    <t>体育（一）</t>
  </si>
  <si>
    <t>Physical Education(1）</t>
  </si>
  <si>
    <t>体育（二）</t>
  </si>
  <si>
    <t>Physical Education(2）</t>
  </si>
  <si>
    <t>体育（三）</t>
  </si>
  <si>
    <t>Physical Education(3）</t>
  </si>
  <si>
    <t>体育（四）</t>
  </si>
  <si>
    <t>Physical Education(4）</t>
  </si>
  <si>
    <t>思政必修</t>
  </si>
  <si>
    <t>中国近现代史纲要</t>
  </si>
  <si>
    <t>Outline of Modern History of China</t>
  </si>
  <si>
    <t>思想道德与法治</t>
  </si>
  <si>
    <t>Ideological Morality and Rule of Law</t>
  </si>
  <si>
    <t>习近平新时代中国特色社会主义思想概论</t>
  </si>
  <si>
    <t>Introduction to Xi Jinping's Socialist Thought with Chinese Characteristics for a New Era</t>
  </si>
  <si>
    <t>形势与政策</t>
  </si>
  <si>
    <t>Situation and Policy</t>
  </si>
  <si>
    <t>马克思主义基本原理</t>
  </si>
  <si>
    <t>Basic Principles of Marxism</t>
  </si>
  <si>
    <t>毛泽东思想和中国特色社会主义理论体系概论</t>
  </si>
  <si>
    <t>Introduction to the Theoretical System of Socialism with Chinese Characteristics and Mao Zedong Thought</t>
  </si>
  <si>
    <r>
      <rPr>
        <sz val="10.5"/>
        <rFont val="楷体"/>
        <charset val="134"/>
      </rPr>
      <t>毛泽东思想和中国特色社会主义理论体系概论</t>
    </r>
    <r>
      <rPr>
        <sz val="10.5"/>
        <rFont val="Times New Roman"/>
        <charset val="134"/>
      </rPr>
      <t>(</t>
    </r>
    <r>
      <rPr>
        <sz val="10.5"/>
        <rFont val="楷体"/>
        <charset val="134"/>
      </rPr>
      <t>实践）</t>
    </r>
  </si>
  <si>
    <t xml:space="preserve">Introduction to the Theoretical System of Socialism with Chinese Characteristics and Mao Zedong Thought(Practice) </t>
  </si>
  <si>
    <t>国家安全教育</t>
  </si>
  <si>
    <t>National Security Education</t>
  </si>
  <si>
    <t>通识必修</t>
  </si>
  <si>
    <r>
      <rPr>
        <sz val="10.5"/>
        <rFont val="楷体"/>
        <charset val="134"/>
      </rPr>
      <t>人文涵养</t>
    </r>
    <r>
      <rPr>
        <sz val="10.5"/>
        <rFont val="Times New Roman"/>
        <charset val="134"/>
      </rPr>
      <t xml:space="preserve">
</t>
    </r>
    <r>
      <rPr>
        <sz val="10.5"/>
        <rFont val="楷体"/>
        <charset val="134"/>
      </rPr>
      <t>（选修一门）</t>
    </r>
  </si>
  <si>
    <t>Connotation of Liberal Arts</t>
  </si>
  <si>
    <r>
      <rPr>
        <sz val="10.5"/>
        <rFont val="楷体"/>
        <charset val="134"/>
      </rPr>
      <t>全球史观</t>
    </r>
    <r>
      <rPr>
        <sz val="10.5"/>
        <rFont val="Times New Roman"/>
        <charset val="134"/>
      </rPr>
      <t xml:space="preserve">
</t>
    </r>
    <r>
      <rPr>
        <sz val="10.5"/>
        <rFont val="楷体"/>
        <charset val="134"/>
      </rPr>
      <t>（选修一门）</t>
    </r>
  </si>
  <si>
    <t>Global Conception of History</t>
  </si>
  <si>
    <r>
      <rPr>
        <sz val="10.5"/>
        <rFont val="楷体"/>
        <charset val="134"/>
      </rPr>
      <t>科学思维</t>
    </r>
    <r>
      <rPr>
        <sz val="10.5"/>
        <rFont val="Times New Roman"/>
        <charset val="134"/>
      </rPr>
      <t xml:space="preserve">
</t>
    </r>
    <r>
      <rPr>
        <sz val="10.5"/>
        <rFont val="楷体"/>
        <charset val="134"/>
      </rPr>
      <t>（选修一门）</t>
    </r>
  </si>
  <si>
    <t>Scientific Thinking</t>
  </si>
  <si>
    <r>
      <rPr>
        <sz val="10.5"/>
        <rFont val="楷体"/>
        <charset val="134"/>
      </rPr>
      <t>跨界创新</t>
    </r>
    <r>
      <rPr>
        <sz val="10.5"/>
        <rFont val="Times New Roman"/>
        <charset val="134"/>
      </rPr>
      <t xml:space="preserve">
</t>
    </r>
    <r>
      <rPr>
        <sz val="10.5"/>
        <rFont val="楷体"/>
        <charset val="134"/>
      </rPr>
      <t>（选修一门）</t>
    </r>
  </si>
  <si>
    <t>Transboundary Innovation</t>
  </si>
  <si>
    <t>大学生心理
健康教育</t>
  </si>
  <si>
    <t>Mental health education of College Students</t>
  </si>
  <si>
    <t>军事理论</t>
  </si>
  <si>
    <t xml:space="preserve"> Military theory</t>
  </si>
  <si>
    <t>创业基础
（理论）</t>
  </si>
  <si>
    <r>
      <rPr>
        <sz val="10.5"/>
        <rFont val="Times New Roman"/>
        <charset val="134"/>
      </rPr>
      <t>Foundation of Establishing a business</t>
    </r>
    <r>
      <rPr>
        <sz val="10.5"/>
        <rFont val="宋体"/>
        <charset val="134"/>
      </rPr>
      <t>（</t>
    </r>
    <r>
      <rPr>
        <sz val="10.5"/>
        <rFont val="Times New Roman"/>
        <charset val="134"/>
      </rPr>
      <t>Theory</t>
    </r>
    <r>
      <rPr>
        <sz val="10.5"/>
        <rFont val="宋体"/>
        <charset val="134"/>
      </rPr>
      <t>）</t>
    </r>
  </si>
  <si>
    <t>创业基础
（实践）</t>
  </si>
  <si>
    <t>Foundation of Establishing a Business(Practice)</t>
  </si>
  <si>
    <t>劳动
教育</t>
  </si>
  <si>
    <t>劳动教育课</t>
  </si>
  <si>
    <t>Labour Education</t>
  </si>
  <si>
    <t>公共必修课学分（学时）合计</t>
  </si>
  <si>
    <t>公共
选修</t>
  </si>
  <si>
    <t>美育限定性选修课</t>
  </si>
  <si>
    <t>美育限定性选修课须修读满2学分</t>
  </si>
  <si>
    <t xml:space="preserve">校级公选课和学术报告型公选课
</t>
  </si>
  <si>
    <t>校级公选课和学术报告型公选课须修读须满6学分（“四史”课程：党史、新中国史、改革开放史和社会主义发展史，每位学生至少选修其中的一门）</t>
  </si>
  <si>
    <t>公共选修学分（学时）合计</t>
  </si>
  <si>
    <t>专业必修课</t>
  </si>
  <si>
    <t>专业核心课</t>
  </si>
  <si>
    <t>人体解剖学</t>
  </si>
  <si>
    <t>Anatomy</t>
  </si>
  <si>
    <t>1.选修课部分须完整填写本专业开设出的所有课程。
2.学分学时对应关系为：
  体育课：1学分=36学时；
  医学类专业实验、实践、实训课（三实课程）：1学分=24学时；
  普通课堂教学课：1学分=18学时。
  对同时具有理论讲授及实践操作的课程，须明确理论及实践学时。
3.就业指导（理论+实践）课程，实践学时不少于总课程学时的一半。
4.该表格下方需对本专业学生专业指选课（属于专业选修课）的修读要求做具体说明。
5.课程名称需同时附英文名。
6.各合计栏务必填写完整。
7.可自行加行填写，请勿变动表格列宽。</t>
  </si>
  <si>
    <t>康复医学概论</t>
  </si>
  <si>
    <t>Introduction to Rehabilitation Medicine</t>
  </si>
  <si>
    <t>人体发育学</t>
  </si>
  <si>
    <t>Human Development</t>
  </si>
  <si>
    <t>康复生理学</t>
  </si>
  <si>
    <t>Rehabilitation Physiology</t>
  </si>
  <si>
    <t>人体运动学</t>
  </si>
  <si>
    <t>Human Kinematics</t>
  </si>
  <si>
    <t>临床医学导论</t>
  </si>
  <si>
    <t>Introduction to Clinical Medicine</t>
  </si>
  <si>
    <t>康复评定学</t>
  </si>
  <si>
    <t>Rehabilitation Assessment</t>
  </si>
  <si>
    <t>临床诊断技术</t>
  </si>
  <si>
    <t>Clinical Diagnostic Techniques</t>
  </si>
  <si>
    <t>神经科学</t>
  </si>
  <si>
    <t>Neuroscience</t>
  </si>
  <si>
    <t>临床疾病概要</t>
  </si>
  <si>
    <t xml:space="preserve">Summary of Clinical Disease </t>
  </si>
  <si>
    <t>临床推理与医疗文书撰写</t>
  </si>
  <si>
    <t>Clinical Reasoning and Documentation</t>
  </si>
  <si>
    <t>康复工程学</t>
  </si>
  <si>
    <t>Rehabilitation Engineering</t>
  </si>
  <si>
    <t>临床见习</t>
  </si>
  <si>
    <t>Clinical Trainee</t>
  </si>
  <si>
    <t>专业核心课学分（学时）合计</t>
  </si>
  <si>
    <t>作业治疗学</t>
  </si>
  <si>
    <t>Occupational Therapy</t>
  </si>
  <si>
    <t>物理治疗学（1）</t>
  </si>
  <si>
    <r>
      <rPr>
        <sz val="10.5"/>
        <rFont val="Times New Roman"/>
        <charset val="134"/>
      </rPr>
      <t>Physical Therapy</t>
    </r>
    <r>
      <rPr>
        <sz val="10.5"/>
        <rFont val="宋体"/>
        <charset val="134"/>
      </rPr>
      <t>（1）</t>
    </r>
  </si>
  <si>
    <t>物理治疗学（2）</t>
  </si>
  <si>
    <r>
      <rPr>
        <sz val="10.5"/>
        <rFont val="Times New Roman"/>
        <charset val="134"/>
      </rPr>
      <t>Physical Therapy</t>
    </r>
    <r>
      <rPr>
        <sz val="10.5"/>
        <rFont val="宋体"/>
        <charset val="134"/>
      </rPr>
      <t>（</t>
    </r>
    <r>
      <rPr>
        <sz val="10.5"/>
        <rFont val="Times New Roman"/>
        <charset val="134"/>
      </rPr>
      <t>2</t>
    </r>
    <r>
      <rPr>
        <sz val="10.5"/>
        <rFont val="宋体"/>
        <charset val="134"/>
      </rPr>
      <t>）</t>
    </r>
  </si>
  <si>
    <t>言语-语言治疗学</t>
  </si>
  <si>
    <t>Speech-speech therapy</t>
  </si>
  <si>
    <t>老化与老年康复</t>
  </si>
  <si>
    <t>Aging and elderly rehabilitation</t>
  </si>
  <si>
    <t>心肺物理治疗学</t>
  </si>
  <si>
    <t>Cardiopulmonary Physical Therapy</t>
  </si>
  <si>
    <t>神经物理治疗学（1）</t>
  </si>
  <si>
    <t>Neurological Physiotherapy</t>
  </si>
  <si>
    <t>神经物理治疗学（2）</t>
  </si>
  <si>
    <t>肌肉骨骼物理治疗学（1）</t>
  </si>
  <si>
    <t>Musculoskeletal Physiotherapy</t>
  </si>
  <si>
    <t>肌肉骨骼物理治疗学（2）</t>
  </si>
  <si>
    <t>儿童物理治疗学</t>
  </si>
  <si>
    <t xml:space="preserve">Pediatric Physical Therapy </t>
  </si>
  <si>
    <t>康复物理治疗“双创”教育</t>
  </si>
  <si>
    <t>Double gen Education of Rehabilitation physical therapy</t>
  </si>
  <si>
    <t>专业方向课学分（学时）小计</t>
  </si>
  <si>
    <r>
      <rPr>
        <sz val="10.5"/>
        <rFont val="楷体"/>
        <charset val="134"/>
      </rPr>
      <t>毕业论文</t>
    </r>
    <r>
      <rPr>
        <sz val="10.5"/>
        <rFont val="Times New Roman"/>
        <charset val="134"/>
      </rPr>
      <t>/</t>
    </r>
    <r>
      <rPr>
        <sz val="10.5"/>
        <rFont val="楷体"/>
        <charset val="134"/>
      </rPr>
      <t>设计</t>
    </r>
  </si>
  <si>
    <t>毕业论文</t>
  </si>
  <si>
    <t>Graduation Thesis</t>
  </si>
  <si>
    <t>专业实习</t>
  </si>
  <si>
    <t>毕业实习</t>
  </si>
  <si>
    <t>Graduation Practice</t>
  </si>
  <si>
    <r>
      <rPr>
        <sz val="10.5"/>
        <rFont val="Times New Roman"/>
        <charset val="134"/>
      </rPr>
      <t>960</t>
    </r>
    <r>
      <rPr>
        <sz val="10.5"/>
        <rFont val="楷体"/>
        <charset val="134"/>
      </rPr>
      <t>（</t>
    </r>
    <r>
      <rPr>
        <sz val="10.5"/>
        <rFont val="Times New Roman"/>
        <charset val="134"/>
      </rPr>
      <t>40</t>
    </r>
    <r>
      <rPr>
        <sz val="10.5"/>
        <rFont val="楷体"/>
        <charset val="134"/>
      </rPr>
      <t>周）</t>
    </r>
  </si>
  <si>
    <t>就业指导(理论+实践)</t>
  </si>
  <si>
    <r>
      <rPr>
        <sz val="10.5"/>
        <rFont val="楷体"/>
        <charset val="134"/>
      </rPr>
      <t>就业指导</t>
    </r>
    <r>
      <rPr>
        <sz val="10.5"/>
        <rFont val="Times New Roman"/>
        <charset val="134"/>
      </rPr>
      <t>(</t>
    </r>
    <r>
      <rPr>
        <sz val="10.5"/>
        <rFont val="楷体"/>
        <charset val="134"/>
      </rPr>
      <t>理论</t>
    </r>
    <r>
      <rPr>
        <sz val="10.5"/>
        <rFont val="Times New Roman"/>
        <charset val="134"/>
      </rPr>
      <t>+</t>
    </r>
    <r>
      <rPr>
        <sz val="10.5"/>
        <rFont val="楷体"/>
        <charset val="134"/>
      </rPr>
      <t>实践</t>
    </r>
    <r>
      <rPr>
        <sz val="10.5"/>
        <rFont val="Times New Roman"/>
        <charset val="134"/>
      </rPr>
      <t>)</t>
    </r>
  </si>
  <si>
    <r>
      <rPr>
        <sz val="10.5"/>
        <rFont val="Times New Roman"/>
        <charset val="134"/>
      </rPr>
      <t>Employment Guidance</t>
    </r>
    <r>
      <rPr>
        <sz val="10.5"/>
        <rFont val="楷体"/>
        <charset val="134"/>
      </rPr>
      <t>（</t>
    </r>
    <r>
      <rPr>
        <sz val="10.5"/>
        <rFont val="Times New Roman"/>
        <charset val="134"/>
      </rPr>
      <t>Theory+Practice</t>
    </r>
    <r>
      <rPr>
        <sz val="10.5"/>
        <rFont val="楷体"/>
        <charset val="134"/>
      </rPr>
      <t>）</t>
    </r>
  </si>
  <si>
    <t xml:space="preserve">专业必修课学分（学时）合计 </t>
  </si>
  <si>
    <t>专业选修课</t>
  </si>
  <si>
    <t>专业指选课</t>
  </si>
  <si>
    <t>计算机应用基础</t>
  </si>
  <si>
    <t>Foundation of Computer</t>
  </si>
  <si>
    <t>大学人文基础</t>
  </si>
  <si>
    <t>Foundation of university humanity</t>
  </si>
  <si>
    <t>管理学基础</t>
  </si>
  <si>
    <t>Foundations of  Management</t>
  </si>
  <si>
    <t>传统康复治疗学</t>
  </si>
  <si>
    <t>Traditional Rehabilitation</t>
  </si>
  <si>
    <t>康复心理学</t>
  </si>
  <si>
    <t>rehabilitation psychology</t>
  </si>
  <si>
    <t>妇女健康与康复</t>
  </si>
  <si>
    <t>Women's Health and Rehabilitation</t>
  </si>
  <si>
    <t>专业指选课学分（学时）小计</t>
  </si>
  <si>
    <t>专业任选课</t>
  </si>
  <si>
    <t>医学史</t>
  </si>
  <si>
    <t>Medical History</t>
  </si>
  <si>
    <t>组织胚胎学</t>
  </si>
  <si>
    <t>Histology and Embryology</t>
  </si>
  <si>
    <t>医用化学</t>
  </si>
  <si>
    <t>Medical Chemistry</t>
  </si>
  <si>
    <t>医用物理学</t>
  </si>
  <si>
    <t>Medical Physics</t>
  </si>
  <si>
    <t>医用高等数学</t>
  </si>
  <si>
    <t>Advanced Medical  Mathematics</t>
  </si>
  <si>
    <t>医学文献检索与论文写作</t>
  </si>
  <si>
    <t>Academic Writing</t>
  </si>
  <si>
    <t>医学细胞生物学</t>
  </si>
  <si>
    <t>Medical Cell Biology</t>
  </si>
  <si>
    <t>营养与疾病预防</t>
  </si>
  <si>
    <t>Nutrition and Disease Prevention</t>
  </si>
  <si>
    <t>社区康复学</t>
  </si>
  <si>
    <t>Community Rehabilitation</t>
  </si>
  <si>
    <t>循证医学与康复</t>
  </si>
  <si>
    <t>Evidence-based Medicine</t>
  </si>
  <si>
    <t>病理生理学</t>
  </si>
  <si>
    <t>Pathophysiology</t>
  </si>
  <si>
    <t>药理学</t>
  </si>
  <si>
    <t>Pharmacology</t>
  </si>
  <si>
    <t>健康教育学</t>
  </si>
  <si>
    <t>Health Education</t>
  </si>
  <si>
    <t>实用中医基础</t>
  </si>
  <si>
    <t>Practical Chinese Medicine Foundation</t>
  </si>
  <si>
    <t>社会医学</t>
  </si>
  <si>
    <t>Social Medicine</t>
  </si>
  <si>
    <t>免疫学基础与病原生物学</t>
  </si>
  <si>
    <t>Fundamentals of Immunology and Pathogenic Biology</t>
  </si>
  <si>
    <t>流行病学与卫生统计学</t>
  </si>
  <si>
    <t>Epidemiologic and Medical Statistics</t>
  </si>
  <si>
    <t>中药学</t>
  </si>
  <si>
    <t>TCM Pharmacy</t>
  </si>
  <si>
    <t>医学遗传学</t>
  </si>
  <si>
    <t>Medical Genetics</t>
  </si>
  <si>
    <t>医学伦理学</t>
  </si>
  <si>
    <t>Medical Ethics</t>
  </si>
  <si>
    <t>肿瘤学基础</t>
  </si>
  <si>
    <t>Basics of Oncology</t>
  </si>
  <si>
    <t>生物信息学</t>
  </si>
  <si>
    <t>Bioinformatics</t>
  </si>
  <si>
    <t>医患沟通</t>
  </si>
  <si>
    <t>Doctor-patient Communication</t>
  </si>
  <si>
    <t>卫生法学</t>
  </si>
  <si>
    <t>Medical Laws</t>
  </si>
  <si>
    <t>专业任选课学分（学时）小计</t>
  </si>
  <si>
    <t>专业选修课学分（学时）小计</t>
  </si>
  <si>
    <r>
      <rPr>
        <sz val="11"/>
        <color theme="1"/>
        <rFont val="宋体"/>
        <charset val="134"/>
        <scheme val="minor"/>
      </rPr>
      <t>备注：1.公共必修课最低学分要求为</t>
    </r>
    <r>
      <rPr>
        <sz val="11"/>
        <color rgb="FFFF0000"/>
        <rFont val="宋体"/>
        <charset val="134"/>
        <scheme val="minor"/>
      </rPr>
      <t>47</t>
    </r>
    <r>
      <rPr>
        <sz val="11"/>
        <color theme="1"/>
        <rFont val="宋体"/>
        <charset val="134"/>
        <scheme val="minor"/>
      </rPr>
      <t>学分，公共选修课（含美育限定性选修课、校级公选课、学术报告型公选课）最低学分要求为</t>
    </r>
    <r>
      <rPr>
        <sz val="11"/>
        <color rgb="FFFF0000"/>
        <rFont val="宋体"/>
        <charset val="134"/>
        <scheme val="minor"/>
      </rPr>
      <t>8</t>
    </r>
    <r>
      <rPr>
        <sz val="11"/>
        <color theme="1"/>
        <rFont val="宋体"/>
        <charset val="134"/>
        <scheme val="minor"/>
      </rPr>
      <t>学分，其中美育限定性选修课至少修满2学分，校级公选课和学术报告型公选课至少修满</t>
    </r>
    <r>
      <rPr>
        <sz val="11"/>
        <color rgb="FFFF0000"/>
        <rFont val="宋体"/>
        <charset val="134"/>
        <scheme val="minor"/>
      </rPr>
      <t>6</t>
    </r>
    <r>
      <rPr>
        <sz val="11"/>
        <color theme="1"/>
        <rFont val="宋体"/>
        <charset val="134"/>
        <scheme val="minor"/>
      </rPr>
      <t>学分。
      2.本专业第四学期增设《医学英语》，学生按相关规定和结合自身情况选择修读。
      3.通识必修课中的通识核心课《人文涵养》、《全球史观》、《科学思维》、《跨界创新》共须修读4学分，每个模块至少修1学分，于毕业前修读完即可，建议于第1-4学期修读。
      4.通识必修课中的《创业基础》共3学分课程与双创活动紧密挂钩，在学校认可的各类双创活动中表现出色者可获得学分或绩点上的奖励。    
      5.</t>
    </r>
    <r>
      <rPr>
        <sz val="11"/>
        <color rgb="FFFF0000"/>
        <rFont val="宋体"/>
        <charset val="134"/>
        <scheme val="minor"/>
      </rPr>
      <t>专业必修课最低学分要求为74学分，其中专业核心课34学分、专业方向课31学分、毕业论文4学分、毕业实习3学分、《就业指导（理论+实践）》2学分。</t>
    </r>
    <r>
      <rPr>
        <sz val="11"/>
        <color theme="1"/>
        <rFont val="宋体"/>
        <charset val="134"/>
        <scheme val="minor"/>
      </rPr>
      <t xml:space="preserve">
      6.毕业实习与毕业论文开课在第7学期，但实际从大三结束后的暑假开始至实习单位实习9个月（约40周）。
      7</t>
    </r>
    <r>
      <rPr>
        <sz val="11"/>
        <color rgb="FFFF0000"/>
        <rFont val="宋体"/>
        <charset val="134"/>
        <scheme val="minor"/>
      </rPr>
      <t>.专业选修课最低学分要求为31学分，其中《计算机应用基础》、《大学人文基础》、《管理学基础》、《传统康复治疗学》、《康复心理学》、《妇女健康与康复》为专业指选课，必须修读。
      8.专业任选课中建议修读：《组织胚胎学》、《医学文献检索与论文写作》、《社区康复学》、《循证医学与康复》。</t>
    </r>
  </si>
  <si>
    <t>附表二</t>
  </si>
  <si>
    <t>各学期学分分配表</t>
  </si>
  <si>
    <t>课程
类别</t>
  </si>
  <si>
    <t>课程
性质</t>
  </si>
  <si>
    <t>总学分</t>
  </si>
  <si>
    <t>学分与学期分配</t>
  </si>
  <si>
    <t>一</t>
  </si>
  <si>
    <t>二</t>
  </si>
  <si>
    <t>三</t>
  </si>
  <si>
    <t>四</t>
  </si>
  <si>
    <t>五</t>
  </si>
  <si>
    <t>六</t>
  </si>
  <si>
    <t>七</t>
  </si>
  <si>
    <t>八</t>
  </si>
  <si>
    <t>公共教育</t>
  </si>
  <si>
    <t>必修课</t>
  </si>
  <si>
    <t>1.公共选修课填写该部分要求学生修读的学分数、学时数及学分分配，而非全部开设出的课程学分总数。例：文学类专业要求公共选修课部分修读15学分，则公共选修课部分“总学分”填15，“总学时”按比例计算。相应地，“学分与学期分配”为15学分在各学期建议修读的学分分配。
2.专业选修课部分，需统计该部分要求学生修读的学分数及相对应的学时数、学分分配，而非开设出的所有课程（注意此处统计方法和统计结果与附表二的专业选修课部分不同）。例：艺术设计学开设专业选修课共160学分，3588学时，要求学生修读29学分的课程，因此附表四专业选修课部分“总学分”填29，“总学时”按3588×(29/160)计算后取整数即可。
3. 除专业人才培养方案安排的实习学期和第八学期外，每学期修读的各类课程总学分不得低于15学分；每学期修读的各类课程总学分上限，由各专业确定并填写在表格中“特别说明”栏。</t>
  </si>
  <si>
    <t>选修课</t>
  </si>
  <si>
    <t>专业教育</t>
  </si>
  <si>
    <t>总计</t>
  </si>
  <si>
    <t>特别说明</t>
  </si>
  <si>
    <r>
      <rPr>
        <u/>
        <sz val="10.5"/>
        <rFont val="楷体"/>
        <charset val="134"/>
      </rPr>
      <t xml:space="preserve"> 康复物理治疗 </t>
    </r>
    <r>
      <rPr>
        <sz val="10.5"/>
        <rFont val="楷体"/>
        <charset val="134"/>
      </rPr>
      <t>专业实习学期为第（7）学期，除实习学期和第八学期外，每学期修读的各类课程总学分不低于15学分，且大一、大二的修读学分上限为（28）学分，大三、大四的修读学分上限为（30）学分。</t>
    </r>
  </si>
  <si>
    <t>附表二填写要求：</t>
  </si>
  <si>
    <r>
      <rPr>
        <sz val="11"/>
        <color indexed="10"/>
        <rFont val="楷体"/>
        <charset val="134"/>
      </rPr>
      <t>1.公共选修课填写该部分</t>
    </r>
    <r>
      <rPr>
        <b/>
        <sz val="11"/>
        <color indexed="10"/>
        <rFont val="楷体"/>
        <charset val="134"/>
      </rPr>
      <t>要求学生修读的学分数、学时数及学分分配</t>
    </r>
    <r>
      <rPr>
        <sz val="11"/>
        <color indexed="10"/>
        <rFont val="楷体"/>
        <charset val="134"/>
      </rPr>
      <t>，而非全部开设出的课程学分总数。</t>
    </r>
    <r>
      <rPr>
        <sz val="11"/>
        <color indexed="8"/>
        <rFont val="楷体"/>
        <charset val="134"/>
      </rPr>
      <t>例：文学类专业要求公共选修课部分修读15学分，则公共选修课部分“总学分”填15，“总学时”按比例计算。相应地，</t>
    </r>
    <r>
      <rPr>
        <sz val="11"/>
        <rFont val="楷体"/>
        <charset val="134"/>
      </rPr>
      <t>“学分与学期分配”为15学分在各学期建议修读的学分分配。</t>
    </r>
  </si>
  <si>
    <r>
      <rPr>
        <sz val="11"/>
        <color indexed="8"/>
        <rFont val="楷体"/>
        <charset val="134"/>
      </rPr>
      <t>2.</t>
    </r>
    <r>
      <rPr>
        <sz val="11"/>
        <color indexed="10"/>
        <rFont val="楷体"/>
        <charset val="134"/>
      </rPr>
      <t>专业选修课部分，需统计该部分</t>
    </r>
    <r>
      <rPr>
        <b/>
        <sz val="11"/>
        <color indexed="10"/>
        <rFont val="楷体"/>
        <charset val="134"/>
      </rPr>
      <t>要求学生修读的学分数及相对应的学时数、学分分配</t>
    </r>
    <r>
      <rPr>
        <sz val="11"/>
        <color indexed="10"/>
        <rFont val="楷体"/>
        <charset val="134"/>
      </rPr>
      <t>，而非开设出的所有课程（注意此处统计方法和统计结果与附表二的专业选修课部分不同）</t>
    </r>
    <r>
      <rPr>
        <sz val="11"/>
        <color indexed="8"/>
        <rFont val="楷体"/>
        <charset val="134"/>
      </rPr>
      <t>。</t>
    </r>
    <r>
      <rPr>
        <b/>
        <sz val="11"/>
        <color indexed="8"/>
        <rFont val="楷体"/>
        <charset val="134"/>
      </rPr>
      <t>例：</t>
    </r>
    <r>
      <rPr>
        <sz val="11"/>
        <color indexed="8"/>
        <rFont val="楷体"/>
        <charset val="134"/>
      </rPr>
      <t>艺术设计学开设专业选修课共160学分，3588学时，要求学生修读29学分的课程，因此附表四专业选修课部分“总学分”填29，“总学时”按3588×(29/160)计算后取整数即可。</t>
    </r>
  </si>
  <si>
    <r>
      <rPr>
        <sz val="11"/>
        <color indexed="8"/>
        <rFont val="楷体"/>
        <charset val="134"/>
      </rPr>
      <t>3</t>
    </r>
    <r>
      <rPr>
        <sz val="11"/>
        <color indexed="8"/>
        <rFont val="Times New Roman"/>
        <charset val="134"/>
      </rPr>
      <t xml:space="preserve">. </t>
    </r>
    <r>
      <rPr>
        <sz val="11"/>
        <color indexed="8"/>
        <rFont val="楷体"/>
        <charset val="134"/>
      </rPr>
      <t>除专业人才培养方案安排的实习学期和第八学期外，每学期修读的各类课程总学分不得低于15学分；每学期修读的各类课程总学分上限，由各专业确定并填写在表格中“</t>
    </r>
    <r>
      <rPr>
        <b/>
        <sz val="11"/>
        <color indexed="8"/>
        <rFont val="楷体"/>
        <charset val="134"/>
      </rPr>
      <t>特别说明</t>
    </r>
    <r>
      <rPr>
        <sz val="11"/>
        <color indexed="8"/>
        <rFont val="楷体"/>
        <charset val="134"/>
      </rPr>
      <t>”栏。</t>
    </r>
  </si>
  <si>
    <t>附表三</t>
  </si>
  <si>
    <t>理论、实践教学学时占比一览表</t>
  </si>
  <si>
    <t>课程类别</t>
  </si>
  <si>
    <t>占总学时比例</t>
  </si>
  <si>
    <t>学时分配及占比</t>
  </si>
  <si>
    <t>理论学时</t>
  </si>
  <si>
    <t>占该课程类别学时（或总学时）比例</t>
  </si>
  <si>
    <t>公共必修课</t>
  </si>
  <si>
    <t>公共选修课</t>
  </si>
  <si>
    <t>合计</t>
  </si>
  <si>
    <t>专业教育课</t>
  </si>
  <si>
    <t>附表三填写要求：</t>
  </si>
  <si>
    <r>
      <rPr>
        <sz val="11"/>
        <color indexed="10"/>
        <rFont val="Times New Roman"/>
        <charset val="134"/>
      </rPr>
      <t>1.</t>
    </r>
    <r>
      <rPr>
        <sz val="11"/>
        <color indexed="10"/>
        <rFont val="楷体"/>
        <charset val="134"/>
      </rPr>
      <t>公共选修课部分，填写该部分对学生的修读要求。即</t>
    </r>
    <r>
      <rPr>
        <b/>
        <sz val="11"/>
        <color indexed="10"/>
        <rFont val="楷体"/>
        <charset val="134"/>
      </rPr>
      <t>“总学分”</t>
    </r>
    <r>
      <rPr>
        <sz val="11"/>
        <color indexed="10"/>
        <rFont val="楷体"/>
        <charset val="134"/>
      </rPr>
      <t>与学分结构表中该部分要求修读学分相一致</t>
    </r>
    <r>
      <rPr>
        <sz val="11"/>
        <color indexed="10"/>
        <rFont val="宋体"/>
        <charset val="134"/>
      </rPr>
      <t>，</t>
    </r>
    <r>
      <rPr>
        <sz val="11"/>
        <color indexed="10"/>
        <rFont val="楷体"/>
        <charset val="134"/>
      </rPr>
      <t>“总学时”、“理论学时”、“实践学时”按比例计算后取整。</t>
    </r>
  </si>
  <si>
    <r>
      <rPr>
        <sz val="11"/>
        <color indexed="10"/>
        <rFont val="Times New Roman"/>
        <charset val="134"/>
      </rPr>
      <t>2.</t>
    </r>
    <r>
      <rPr>
        <sz val="11"/>
        <color indexed="10"/>
        <rFont val="楷体"/>
        <charset val="134"/>
      </rPr>
      <t>专业选修课部分，填写该部分对学生的修读要求。即</t>
    </r>
    <r>
      <rPr>
        <b/>
        <sz val="11"/>
        <color indexed="10"/>
        <rFont val="楷体"/>
        <charset val="134"/>
      </rPr>
      <t>“总学分”</t>
    </r>
    <r>
      <rPr>
        <sz val="11"/>
        <color indexed="10"/>
        <rFont val="楷体"/>
        <charset val="134"/>
      </rPr>
      <t>与学分结构表中该部分要求修读学分相一致，“总学时”、“理论学时”和“实践学时”，计算方法为按比例计算后取整（详见“附表四填写要求”第2条）。</t>
    </r>
  </si>
  <si>
    <r>
      <rPr>
        <sz val="11"/>
        <color indexed="8"/>
        <rFont val="楷体"/>
        <charset val="134"/>
      </rPr>
      <t>3.表格中的“</t>
    </r>
    <r>
      <rPr>
        <sz val="11"/>
        <color indexed="8"/>
        <rFont val="楷体"/>
        <charset val="134"/>
      </rPr>
      <t>占该课程类别学时比例</t>
    </r>
    <r>
      <rPr>
        <sz val="11"/>
        <color indexed="8"/>
        <rFont val="楷体"/>
        <charset val="134"/>
      </rPr>
      <t>”中的“该课程类别学时”分别指表格中公共教育课、专业教育课及成长教育课的总学时数。</t>
    </r>
  </si>
  <si>
    <t>4.涉及合计与比例计算的单元格，表格已设置相应计算公式，请勿改动。</t>
  </si>
  <si>
    <t>附表四</t>
  </si>
  <si>
    <t>三实课程教学环节一览表</t>
  </si>
  <si>
    <t>课程/实践项目名称</t>
  </si>
  <si>
    <t>性质</t>
  </si>
  <si>
    <t>学期</t>
  </si>
  <si>
    <t>集中性实践环节周数</t>
  </si>
  <si>
    <t>内容</t>
  </si>
  <si>
    <t>备注</t>
  </si>
  <si>
    <t>观察人体各器官的正常形态、位置与结构</t>
  </si>
  <si>
    <t>以蟾蜍、兔子等作为实验对象，研究呼吸、循环、肌肉运动等生理功能</t>
  </si>
  <si>
    <t>介绍康复评定的基本知识、康复评定的方法、发育的评定、身体结构、功能的评定以及假肢和矫形器的康复评定</t>
  </si>
  <si>
    <t>运用医学基本理论、基本知识和基本技能对疾病进行诊断</t>
  </si>
  <si>
    <t>到医院实践学习</t>
  </si>
  <si>
    <t>系统介绍作业治疗的理论基础和实际操作方法</t>
  </si>
  <si>
    <t>介绍在现代康复医学中较为实用的物理治疗方法、国内外物理治疗的新技术及临床应用等</t>
  </si>
  <si>
    <t>对各种言语障碍和交流障碍进行评定、诊断、治疗和研究</t>
  </si>
  <si>
    <t>设计、制造和使用各种各样的器具和仪器，用以恢复和代替人体功能，主要是运动和感觉系统的功能</t>
  </si>
  <si>
    <t>老年疾病物理治疗手法的实践操作</t>
  </si>
  <si>
    <t>心肺物理治疗手法的实践操作</t>
  </si>
  <si>
    <t>神经疾病物理治疗手法的事件</t>
  </si>
  <si>
    <t>骨骼肌肉在骨科疾病方面的物理治疗手法的实践操作</t>
  </si>
  <si>
    <t>儿童物理治疗</t>
  </si>
  <si>
    <t>儿童物理治疗手法的实践操作</t>
  </si>
  <si>
    <t>在毕业实习期间掌握写作一篇论文的基本程序和方法，提高写作论文的水平，并进行毕业论文答辩</t>
  </si>
  <si>
    <t>大四一年</t>
  </si>
  <si>
    <t>进入实习基地进行实习实践</t>
  </si>
  <si>
    <t>利用显微镜进行人体细胞、组织的细微观察</t>
  </si>
  <si>
    <t>女性疾病物理治疗手法的实践操作</t>
  </si>
  <si>
    <t>创业基础（实践）</t>
  </si>
  <si>
    <t>创业实践</t>
  </si>
  <si>
    <t>毛泽东思想和中国特色社会主义理论体系概论（实践）</t>
  </si>
  <si>
    <t>毛泽东思想与社会主义理论实践</t>
  </si>
  <si>
    <t>附表四填写要求：</t>
  </si>
  <si>
    <t>1.该表需统计所有三实课程（实验/实训/实践）的信息，三实课程的学分学时对应关系均为：1学分=20学时。（注：有实践教学环节的课堂教学类课程，无须在此统计）</t>
  </si>
  <si>
    <r>
      <rPr>
        <sz val="11"/>
        <rFont val="Times New Roman"/>
        <charset val="134"/>
      </rPr>
      <t xml:space="preserve">2. </t>
    </r>
    <r>
      <rPr>
        <sz val="11"/>
        <rFont val="楷体"/>
        <charset val="134"/>
      </rPr>
      <t>表格中仅为举例，不代表某专业实际情况，请根据实际情况完整填写表格。</t>
    </r>
  </si>
  <si>
    <t>3.可自行加行填写，请勿变动表格列宽。</t>
  </si>
  <si>
    <t>分表一填写要求：</t>
  </si>
  <si>
    <t>1.如辅修培养计划的课程性质不能覆盖表格中设置的课程性质分类，可根据实际情况删除没有的课程性质。</t>
  </si>
  <si>
    <t>2.选修课部分须完整填写面向辅修学生开设出的所有课程。</t>
  </si>
  <si>
    <t>3.课程名称需同时附英文名。</t>
  </si>
  <si>
    <t>4.合计栏务必填写完整。</t>
  </si>
  <si>
    <t>5.须在表格下方备注说明对学生的具体修读要求。</t>
  </si>
  <si>
    <t>附表五</t>
  </si>
  <si>
    <t>辅修专业、辅修专业学位课程计划进程表</t>
  </si>
  <si>
    <t xml:space="preserve">分表一    </t>
  </si>
  <si>
    <r>
      <rPr>
        <b/>
        <u/>
        <sz val="12"/>
        <rFont val="宋体"/>
        <charset val="134"/>
      </rPr>
      <t>康复物理治疗</t>
    </r>
    <r>
      <rPr>
        <b/>
        <sz val="12"/>
        <rFont val="宋体"/>
        <charset val="134"/>
      </rPr>
      <t>专业辅修专业人才培养方案</t>
    </r>
  </si>
  <si>
    <t>辅修专业必修</t>
  </si>
  <si>
    <t>核心课</t>
  </si>
  <si>
    <t>辅修课程选修</t>
  </si>
  <si>
    <t>说明：非本专业学生修满本专业辅修专业教学计划规定的50学分，其中必修课47学分，选修课3学分，可以取得康复治疗学专业的辅修毕业资格。</t>
  </si>
  <si>
    <t>分表二填写要求：</t>
  </si>
  <si>
    <t xml:space="preserve">分表二 </t>
  </si>
  <si>
    <r>
      <rPr>
        <b/>
        <u/>
        <sz val="12"/>
        <rFont val="宋体"/>
        <charset val="134"/>
      </rPr>
      <t>康复物理治疗</t>
    </r>
    <r>
      <rPr>
        <b/>
        <sz val="12"/>
        <rFont val="宋体"/>
        <charset val="134"/>
      </rPr>
      <t>专业辅修专业学位人才培养方案</t>
    </r>
  </si>
  <si>
    <t>辅修专业学位必修</t>
  </si>
  <si>
    <t>说明：非本学科门类专业学生修满本专业辅修专业学位教学计划中规定的75学分，其中必修课67学分，选修课8学分，且符合两个专业要求的学位授予条件，在取得主修专业学士学位的同时，可同时取得康复治疗学学士学位。</t>
  </si>
  <si>
    <t>分表三填写要求：</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</si>
</sst>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Red]0"/>
  </numFmts>
  <fonts count="53">
    <font>
      <sz val="11"/>
      <color theme="1"/>
      <name val="宋体"/>
      <charset val="134"/>
      <scheme val="minor"/>
    </font>
    <font>
      <b/>
      <sz val="11"/>
      <color theme="1"/>
      <name val="楷体"/>
      <charset val="134"/>
    </font>
    <font>
      <sz val="11"/>
      <color theme="1"/>
      <name val="楷体"/>
      <charset val="134"/>
    </font>
    <font>
      <sz val="11"/>
      <name val="宋体"/>
      <charset val="134"/>
      <scheme val="minor"/>
    </font>
    <font>
      <sz val="12"/>
      <name val="宋体"/>
      <charset val="134"/>
    </font>
    <font>
      <b/>
      <sz val="16"/>
      <name val="宋体"/>
      <charset val="134"/>
    </font>
    <font>
      <b/>
      <u/>
      <sz val="12"/>
      <name val="宋体"/>
      <charset val="134"/>
    </font>
    <font>
      <b/>
      <sz val="12"/>
      <name val="宋体"/>
      <charset val="134"/>
    </font>
    <font>
      <b/>
      <sz val="10.5"/>
      <name val="楷体"/>
      <charset val="134"/>
    </font>
    <font>
      <sz val="10.5"/>
      <name val="楷体"/>
      <charset val="134"/>
    </font>
    <font>
      <sz val="10.5"/>
      <name val="Times New Roman"/>
      <charset val="134"/>
    </font>
    <font>
      <sz val="11"/>
      <name val="楷体"/>
      <charset val="134"/>
    </font>
    <font>
      <sz val="11"/>
      <name val="Times New Roman"/>
      <charset val="134"/>
    </font>
    <font>
      <sz val="11"/>
      <color rgb="FFFF0000"/>
      <name val="楷体"/>
      <charset val="134"/>
    </font>
    <font>
      <sz val="11"/>
      <color rgb="FFFF0000"/>
      <name val="Times New Roman"/>
      <charset val="134"/>
    </font>
    <font>
      <b/>
      <sz val="16"/>
      <color theme="1"/>
      <name val="宋体"/>
      <charset val="134"/>
    </font>
    <font>
      <b/>
      <sz val="10.5"/>
      <color rgb="FF000000"/>
      <name val="楷体"/>
      <charset val="134"/>
    </font>
    <font>
      <sz val="10.5"/>
      <color rgb="FF000000"/>
      <name val="楷体"/>
      <charset val="134"/>
    </font>
    <font>
      <u/>
      <sz val="10.5"/>
      <name val="楷体"/>
      <charset val="134"/>
    </font>
    <font>
      <b/>
      <sz val="11"/>
      <name val="楷体"/>
      <charset val="134"/>
    </font>
    <font>
      <sz val="12"/>
      <name val="宋体"/>
      <charset val="134"/>
      <scheme val="minor"/>
    </font>
    <font>
      <b/>
      <sz val="16"/>
      <name val="宋体"/>
      <charset val="134"/>
      <scheme val="minor"/>
    </font>
    <font>
      <sz val="10.5"/>
      <name val="宋体"/>
      <charset val="134"/>
      <scheme val="minor"/>
    </font>
    <font>
      <sz val="10.5"/>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Times New Roman"/>
      <charset val="134"/>
    </font>
    <font>
      <sz val="11"/>
      <color indexed="10"/>
      <name val="楷体"/>
      <charset val="134"/>
    </font>
    <font>
      <b/>
      <sz val="11"/>
      <color indexed="10"/>
      <name val="楷体"/>
      <charset val="134"/>
    </font>
    <font>
      <sz val="11"/>
      <color indexed="10"/>
      <name val="宋体"/>
      <charset val="134"/>
    </font>
    <font>
      <sz val="10.5"/>
      <name val="宋体"/>
      <charset val="134"/>
    </font>
    <font>
      <sz val="11"/>
      <color indexed="8"/>
      <name val="楷体"/>
      <charset val="134"/>
    </font>
    <font>
      <b/>
      <sz val="11"/>
      <color indexed="8"/>
      <name val="楷体"/>
      <charset val="134"/>
    </font>
    <font>
      <sz val="11"/>
      <color indexed="8"/>
      <name val="Times New Roman"/>
      <charset val="134"/>
    </font>
    <font>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2" borderId="14"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5" applyNumberFormat="0" applyFill="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2" fillId="0" borderId="0" applyNumberFormat="0" applyFill="0" applyBorder="0" applyAlignment="0" applyProtection="0">
      <alignment vertical="center"/>
    </xf>
    <xf numFmtId="0" fontId="33" fillId="3" borderId="17" applyNumberFormat="0" applyAlignment="0" applyProtection="0">
      <alignment vertical="center"/>
    </xf>
    <xf numFmtId="0" fontId="34" fillId="4" borderId="18" applyNumberFormat="0" applyAlignment="0" applyProtection="0">
      <alignment vertical="center"/>
    </xf>
    <xf numFmtId="0" fontId="35" fillId="4" borderId="17" applyNumberFormat="0" applyAlignment="0" applyProtection="0">
      <alignment vertical="center"/>
    </xf>
    <xf numFmtId="0" fontId="36" fillId="5" borderId="19" applyNumberFormat="0" applyAlignment="0" applyProtection="0">
      <alignment vertical="center"/>
    </xf>
    <xf numFmtId="0" fontId="37" fillId="0" borderId="20" applyNumberFormat="0" applyFill="0" applyAlignment="0" applyProtection="0">
      <alignment vertical="center"/>
    </xf>
    <xf numFmtId="0" fontId="38" fillId="0" borderId="21"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xf numFmtId="0" fontId="24" fillId="0" borderId="0">
      <alignment vertical="center"/>
    </xf>
  </cellStyleXfs>
  <cellXfs count="124">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0" fontId="4" fillId="0" borderId="0" xfId="0" applyFont="1" applyAlignment="1">
      <alignment horizontal="justify"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1"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justify" vertical="center"/>
    </xf>
    <xf numFmtId="0" fontId="13" fillId="0" borderId="0" xfId="0" applyFont="1" applyAlignment="1">
      <alignment horizontal="justify" vertical="center"/>
    </xf>
    <xf numFmtId="0" fontId="12" fillId="0" borderId="0" xfId="0" applyFont="1" applyAlignment="1">
      <alignment horizontal="justify" vertical="center"/>
    </xf>
    <xf numFmtId="0" fontId="3" fillId="0" borderId="0" xfId="0" applyFont="1" applyAlignment="1">
      <alignment vertical="center" wrapText="1"/>
    </xf>
    <xf numFmtId="0" fontId="5" fillId="0" borderId="0" xfId="0" applyFont="1" applyAlignment="1">
      <alignment horizontal="center" vertical="center" wrapText="1"/>
    </xf>
    <xf numFmtId="0" fontId="9" fillId="0" borderId="6" xfId="0" applyFont="1" applyBorder="1" applyAlignment="1">
      <alignment vertical="center" wrapText="1"/>
    </xf>
    <xf numFmtId="0" fontId="9" fillId="0" borderId="7" xfId="0" applyFont="1" applyBorder="1" applyAlignment="1">
      <alignment horizontal="center" vertical="center" wrapText="1"/>
    </xf>
    <xf numFmtId="0" fontId="11" fillId="0" borderId="7" xfId="0" applyFont="1" applyBorder="1">
      <alignment vertical="center"/>
    </xf>
    <xf numFmtId="0" fontId="14" fillId="0" borderId="0" xfId="0" applyFont="1" applyAlignment="1">
      <alignment horizontal="justify" vertical="center"/>
    </xf>
    <xf numFmtId="0" fontId="2" fillId="0" borderId="0" xfId="0" applyFont="1" applyAlignment="1">
      <alignment horizontal="justify" vertical="center"/>
    </xf>
    <xf numFmtId="176" fontId="0" fillId="0" borderId="0" xfId="0" applyNumberFormat="1">
      <alignment vertical="center"/>
    </xf>
    <xf numFmtId="0" fontId="15" fillId="0" borderId="0" xfId="0" applyFont="1" applyAlignment="1">
      <alignment horizontal="center" vertical="center"/>
    </xf>
    <xf numFmtId="176" fontId="15" fillId="0" borderId="0" xfId="0" applyNumberFormat="1" applyFont="1" applyAlignment="1">
      <alignment horizontal="center" vertical="center"/>
    </xf>
    <xf numFmtId="176" fontId="5" fillId="0" borderId="0" xfId="0" applyNumberFormat="1" applyFont="1" applyAlignment="1">
      <alignment horizontal="center" vertical="center"/>
    </xf>
    <xf numFmtId="0" fontId="16" fillId="0" borderId="2" xfId="0" applyFont="1" applyBorder="1" applyAlignment="1">
      <alignment horizontal="center" vertical="center" wrapText="1"/>
    </xf>
    <xf numFmtId="176" fontId="16" fillId="0" borderId="2" xfId="0"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176" fontId="16" fillId="0" borderId="3" xfId="0" applyNumberFormat="1" applyFont="1" applyBorder="1" applyAlignment="1">
      <alignment horizontal="center" vertical="center" wrapText="1"/>
    </xf>
    <xf numFmtId="10" fontId="16" fillId="0" borderId="8" xfId="0" applyNumberFormat="1" applyFont="1" applyBorder="1" applyAlignment="1">
      <alignment horizontal="center" vertical="center" wrapText="1"/>
    </xf>
    <xf numFmtId="176" fontId="16" fillId="0" borderId="8" xfId="0" applyNumberFormat="1" applyFont="1" applyBorder="1" applyAlignment="1">
      <alignment horizontal="center" vertical="center" wrapText="1"/>
    </xf>
    <xf numFmtId="0" fontId="16" fillId="0" borderId="6" xfId="0" applyFont="1" applyBorder="1" applyAlignment="1">
      <alignment horizontal="center" vertical="center" wrapText="1"/>
    </xf>
    <xf numFmtId="176" fontId="16" fillId="0" borderId="6" xfId="0" applyNumberFormat="1" applyFont="1" applyBorder="1" applyAlignment="1">
      <alignment horizontal="center" vertical="center" wrapText="1"/>
    </xf>
    <xf numFmtId="10" fontId="16" fillId="0" borderId="6" xfId="0" applyNumberFormat="1" applyFont="1" applyBorder="1" applyAlignment="1">
      <alignment horizontal="center" vertical="center" wrapText="1"/>
    </xf>
    <xf numFmtId="176" fontId="16" fillId="0" borderId="1" xfId="0" applyNumberFormat="1" applyFont="1" applyBorder="1" applyAlignment="1">
      <alignment horizontal="center" vertical="center" wrapText="1"/>
    </xf>
    <xf numFmtId="10" fontId="1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pplyProtection="1">
      <alignment horizontal="center" vertical="center" wrapText="1"/>
      <protection locked="0"/>
    </xf>
    <xf numFmtId="10" fontId="17" fillId="0" borderId="1" xfId="0" applyNumberFormat="1"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176" fontId="9" fillId="0" borderId="1" xfId="0" applyNumberFormat="1" applyFont="1" applyBorder="1" applyAlignment="1" applyProtection="1">
      <alignment horizontal="center" vertical="center" wrapText="1"/>
      <protection locked="0"/>
    </xf>
    <xf numFmtId="10"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10" fontId="0" fillId="0" borderId="0" xfId="0" applyNumberFormat="1">
      <alignment vertical="center"/>
    </xf>
    <xf numFmtId="0" fontId="15" fillId="0" borderId="0" xfId="0" applyFont="1">
      <alignment vertical="center"/>
    </xf>
    <xf numFmtId="10" fontId="16" fillId="0" borderId="4" xfId="0" applyNumberFormat="1" applyFont="1" applyBorder="1" applyAlignment="1">
      <alignment horizontal="center" vertical="center" wrapText="1"/>
    </xf>
    <xf numFmtId="176" fontId="3" fillId="0" borderId="0" xfId="0" applyNumberFormat="1" applyFont="1">
      <alignment vertical="center"/>
    </xf>
    <xf numFmtId="0" fontId="16"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176" fontId="0" fillId="0" borderId="1" xfId="0" applyNumberFormat="1" applyBorder="1" applyAlignment="1">
      <alignment horizontal="center" vertical="center"/>
    </xf>
    <xf numFmtId="0" fontId="18" fillId="0" borderId="1"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1" fillId="0" borderId="0" xfId="0" applyFont="1" applyAlignment="1">
      <alignment horizontal="justify" vertical="center" wrapText="1"/>
    </xf>
    <xf numFmtId="0" fontId="11" fillId="0" borderId="0" xfId="0" applyFont="1" applyAlignment="1">
      <alignment horizontal="justify" vertical="center"/>
    </xf>
    <xf numFmtId="176" fontId="11" fillId="0" borderId="0" xfId="0" applyNumberFormat="1" applyFont="1" applyAlignment="1">
      <alignment horizontal="justify" vertical="center"/>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3" fillId="0" borderId="0" xfId="0" applyFont="1" applyAlignment="1" applyProtection="1">
      <alignment vertical="center" wrapText="1"/>
      <protection locked="0"/>
    </xf>
    <xf numFmtId="0" fontId="20" fillId="0" borderId="0" xfId="0" applyFont="1" applyAlignment="1" applyProtection="1">
      <alignment horizontal="justify" vertical="center"/>
      <protection locked="0"/>
    </xf>
    <xf numFmtId="0" fontId="21" fillId="0" borderId="0" xfId="0" applyFont="1" applyAlignment="1" applyProtection="1">
      <alignment horizontal="center" vertical="center"/>
      <protection locked="0"/>
    </xf>
    <xf numFmtId="0" fontId="21" fillId="0" borderId="0" xfId="0" applyFont="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2" fillId="0" borderId="11" xfId="0" applyFont="1" applyBorder="1" applyAlignment="1">
      <alignment horizontal="center" vertical="center" wrapText="1"/>
    </xf>
    <xf numFmtId="0" fontId="17" fillId="0" borderId="10" xfId="0"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7" fillId="0" borderId="4"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9" fillId="0" borderId="6"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10" fillId="0" borderId="5" xfId="0" applyFont="1" applyBorder="1" applyAlignment="1">
      <alignment horizontal="center" vertical="center" wrapText="1"/>
    </xf>
    <xf numFmtId="0" fontId="17" fillId="0" borderId="1"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23" fillId="0" borderId="3"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wrapText="1"/>
      <protection locked="0"/>
    </xf>
    <xf numFmtId="0" fontId="23" fillId="0" borderId="4" xfId="0" applyFont="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0" fillId="0" borderId="1" xfId="0" applyBorder="1" applyProtection="1">
      <alignment vertical="center"/>
      <protection locked="0"/>
    </xf>
    <xf numFmtId="0" fontId="9" fillId="0" borderId="1" xfId="0" applyFont="1" applyBorder="1" applyAlignment="1" applyProtection="1">
      <alignment vertical="center" wrapText="1"/>
      <protection locked="0"/>
    </xf>
    <xf numFmtId="0" fontId="0" fillId="0" borderId="0" xfId="0" applyProtection="1">
      <alignment vertical="center"/>
      <protection locked="0"/>
    </xf>
    <xf numFmtId="0" fontId="17" fillId="0" borderId="3"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1" fillId="0" borderId="4" xfId="0" applyFont="1" applyBorder="1" applyAlignment="1">
      <alignment horizontal="center" vertical="center" wrapText="1"/>
    </xf>
    <xf numFmtId="0" fontId="10" fillId="0" borderId="12"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9" fillId="0" borderId="4" xfId="0" applyFont="1" applyBorder="1" applyAlignment="1">
      <alignment horizontal="center" vertical="center" wrapText="1"/>
    </xf>
    <xf numFmtId="0" fontId="12" fillId="0" borderId="4" xfId="0" applyFont="1" applyBorder="1" applyAlignment="1">
      <alignment vertical="center" wrapText="1"/>
    </xf>
    <xf numFmtId="0" fontId="12" fillId="0" borderId="4" xfId="0" applyFont="1" applyBorder="1" applyAlignment="1">
      <alignment horizontal="center" vertical="center" wrapText="1"/>
    </xf>
    <xf numFmtId="0" fontId="11" fillId="0" borderId="4" xfId="0" applyFont="1" applyBorder="1" applyAlignment="1">
      <alignment horizontal="justify" vertical="center" wrapText="1"/>
    </xf>
    <xf numFmtId="0" fontId="12" fillId="0" borderId="4" xfId="0" applyFont="1" applyBorder="1" applyAlignment="1">
      <alignment horizontal="justify"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24" fillId="0" borderId="0" xfId="0" applyFont="1" applyAlignment="1" applyProtection="1">
      <alignment horizontal="left" vertical="center" wrapText="1"/>
      <protection locked="0"/>
    </xf>
    <xf numFmtId="0" fontId="0" fillId="0" borderId="0" xfId="0" applyAlignment="1" applyProtection="1">
      <alignment horizontal="left" vertical="center"/>
      <protection locked="0"/>
    </xf>
    <xf numFmtId="176" fontId="11" fillId="0" borderId="4" xfId="0" applyNumberFormat="1" applyFont="1" applyBorder="1" applyAlignment="1">
      <alignment horizontal="justify"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externalLink" Target="externalLinks/externalLink2.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061;&#26085;&#30340;&#25991;&#20214;&#22841;\&#24037;&#20316;\&#24247;&#22797;\2024&#24180;\&#26032;&#19987;&#19994;\&#26032;-&#30003;&#25253;&#24247;&#22797;&#29289;&#29702;&#27835;&#30103;&#19987;&#19994;&#26448;&#26009;0718b\&#24247;&#22797;&#29289;&#29702;&#27835;&#30103;&#20154;&#25165;&#22521;&#20859;&#26041;&#26696;\&#38468;&#20214;3.1.2-&#65288;&#24247;&#22797;&#65289;&#26412;&#31185;&#19987;&#19994;&#20154;&#25165;&#22521;&#20859;&#26041;&#26696;&#27169;&#26495;&#65288;&#34920;&#26684;&#37096;&#20998;&#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061;&#26085;&#30340;&#25991;&#20214;&#22841;\&#24037;&#20316;\&#24247;&#22797;\2024&#24180;\24.4%20&#20154;&#25165;&#22521;&#20859;&#26041;&#26696;\24&#26412;&#31185;&#20154;&#22521;&#26368;&#32456;&#29256;\24&#26412;&#31185;&#20154;&#22521;&#26368;&#32456;&#29256;\&#38468;&#20214;3.1.2-&#65288;&#24247;&#22797;&#65289;&#26412;&#31185;&#19987;&#19994;&#20154;&#25165;&#22521;&#20859;&#26041;&#26696;&#27169;&#26495;&#65288;&#34920;&#26684;&#37096;&#20998;&#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表一"/>
      <sheetName val="附表二"/>
      <sheetName val="附表三"/>
      <sheetName val="附件四"/>
      <sheetName val="附表五分表一"/>
      <sheetName val="附表五分表二"/>
      <sheetName val="附表五分表三"/>
    </sheetNames>
    <sheetDataSet>
      <sheetData sheetId="0">
        <row r="31">
          <cell r="F31">
            <v>47</v>
          </cell>
          <cell r="G31">
            <v>924</v>
          </cell>
        </row>
        <row r="34">
          <cell r="F34">
            <v>8</v>
          </cell>
          <cell r="G34">
            <v>144</v>
          </cell>
        </row>
        <row r="64">
          <cell r="F64">
            <v>74</v>
          </cell>
          <cell r="G64">
            <v>2532</v>
          </cell>
        </row>
        <row r="96">
          <cell r="F96">
            <v>31</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一"/>
      <sheetName val="附表二"/>
      <sheetName val="附表三"/>
      <sheetName val="附件四"/>
      <sheetName val="附表五分表一"/>
      <sheetName val="附表五分表二"/>
      <sheetName val="附表五分表三"/>
    </sheetNames>
    <sheetDataSet>
      <sheetData sheetId="0">
        <row r="31">
          <cell r="F31">
            <v>47</v>
          </cell>
          <cell r="G31">
            <v>924</v>
          </cell>
          <cell r="H31">
            <v>718</v>
          </cell>
          <cell r="I31">
            <v>206</v>
          </cell>
        </row>
        <row r="34">
          <cell r="F34">
            <v>8</v>
          </cell>
          <cell r="G34">
            <v>144</v>
          </cell>
          <cell r="H34">
            <v>96</v>
          </cell>
          <cell r="I34">
            <v>48</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99"/>
  <sheetViews>
    <sheetView tabSelected="1" zoomScale="77" zoomScaleNormal="77" workbookViewId="0">
      <pane ySplit="5" topLeftCell="A88" activePane="bottomLeft" state="frozen"/>
      <selection/>
      <selection pane="bottomLeft" activeCell="AA97" sqref="AA97"/>
    </sheetView>
  </sheetViews>
  <sheetFormatPr defaultColWidth="9" defaultRowHeight="13.5"/>
  <cols>
    <col min="1" max="1" width="8.13333333333333" style="70" customWidth="1"/>
    <col min="2" max="3" width="7.8" style="70" customWidth="1"/>
    <col min="4" max="4" width="7.8" style="71" customWidth="1"/>
    <col min="5" max="5" width="8.86666666666667" style="71" customWidth="1"/>
    <col min="6" max="17" width="5" style="70" customWidth="1"/>
    <col min="18" max="18" width="48" style="70" hidden="1" customWidth="1"/>
    <col min="19" max="16384" width="9" style="70"/>
  </cols>
  <sheetData>
    <row r="1" ht="14.25" customHeight="1" spans="1:3">
      <c r="A1" s="72" t="s">
        <v>0</v>
      </c>
      <c r="B1" s="72"/>
      <c r="C1" s="72"/>
    </row>
    <row r="2" ht="21" customHeight="1" spans="1:17">
      <c r="A2" s="73" t="s">
        <v>1</v>
      </c>
      <c r="B2" s="73"/>
      <c r="C2" s="73"/>
      <c r="D2" s="74"/>
      <c r="E2" s="74"/>
      <c r="F2" s="73"/>
      <c r="G2" s="73"/>
      <c r="H2" s="73"/>
      <c r="I2" s="73"/>
      <c r="J2" s="73"/>
      <c r="K2" s="73"/>
      <c r="L2" s="73"/>
      <c r="M2" s="73"/>
      <c r="N2" s="73"/>
      <c r="O2" s="73"/>
      <c r="P2" s="73"/>
      <c r="Q2" s="73"/>
    </row>
    <row r="3" ht="15" customHeight="1" spans="1:18">
      <c r="A3" s="75" t="s">
        <v>2</v>
      </c>
      <c r="B3" s="75"/>
      <c r="C3" s="75" t="s">
        <v>3</v>
      </c>
      <c r="D3" s="75" t="s">
        <v>4</v>
      </c>
      <c r="E3" s="75" t="s">
        <v>5</v>
      </c>
      <c r="F3" s="75" t="s">
        <v>6</v>
      </c>
      <c r="G3" s="75"/>
      <c r="H3" s="75"/>
      <c r="I3" s="75"/>
      <c r="J3" s="75" t="s">
        <v>7</v>
      </c>
      <c r="K3" s="75"/>
      <c r="L3" s="75"/>
      <c r="M3" s="75"/>
      <c r="N3" s="75"/>
      <c r="O3" s="75"/>
      <c r="P3" s="75"/>
      <c r="Q3" s="75"/>
      <c r="R3" s="111" t="s">
        <v>8</v>
      </c>
    </row>
    <row r="4" ht="15" customHeight="1" spans="1:18">
      <c r="A4" s="75"/>
      <c r="B4" s="75"/>
      <c r="C4" s="75"/>
      <c r="D4" s="75"/>
      <c r="E4" s="75"/>
      <c r="F4" s="75" t="s">
        <v>9</v>
      </c>
      <c r="G4" s="75" t="s">
        <v>10</v>
      </c>
      <c r="H4" s="75" t="s">
        <v>11</v>
      </c>
      <c r="I4" s="75" t="s">
        <v>12</v>
      </c>
      <c r="J4" s="75" t="s">
        <v>13</v>
      </c>
      <c r="K4" s="75"/>
      <c r="L4" s="75" t="s">
        <v>14</v>
      </c>
      <c r="M4" s="75"/>
      <c r="N4" s="75" t="s">
        <v>15</v>
      </c>
      <c r="O4" s="75"/>
      <c r="P4" s="75" t="s">
        <v>16</v>
      </c>
      <c r="Q4" s="75"/>
      <c r="R4" s="111"/>
    </row>
    <row r="5" ht="15" customHeight="1" spans="1:18">
      <c r="A5" s="75"/>
      <c r="B5" s="75"/>
      <c r="C5" s="75"/>
      <c r="D5" s="75"/>
      <c r="E5" s="75"/>
      <c r="F5" s="75"/>
      <c r="G5" s="75"/>
      <c r="H5" s="75"/>
      <c r="I5" s="75"/>
      <c r="J5" s="75">
        <v>1</v>
      </c>
      <c r="K5" s="75">
        <v>2</v>
      </c>
      <c r="L5" s="75">
        <v>3</v>
      </c>
      <c r="M5" s="75">
        <v>4</v>
      </c>
      <c r="N5" s="75">
        <v>5</v>
      </c>
      <c r="O5" s="75">
        <v>6</v>
      </c>
      <c r="P5" s="75">
        <v>7</v>
      </c>
      <c r="Q5" s="75">
        <v>8</v>
      </c>
      <c r="R5" s="111"/>
    </row>
    <row r="6" ht="27" spans="1:18">
      <c r="A6" s="49" t="s">
        <v>17</v>
      </c>
      <c r="B6" s="76" t="s">
        <v>18</v>
      </c>
      <c r="C6" s="11">
        <v>12</v>
      </c>
      <c r="D6" s="10" t="s">
        <v>19</v>
      </c>
      <c r="E6" s="11" t="s">
        <v>20</v>
      </c>
      <c r="F6" s="11">
        <v>3</v>
      </c>
      <c r="G6" s="11">
        <f t="shared" ref="G6:G9" si="0">F6*18</f>
        <v>54</v>
      </c>
      <c r="H6" s="11">
        <v>54</v>
      </c>
      <c r="I6" s="11">
        <v>0</v>
      </c>
      <c r="J6" s="11">
        <v>3</v>
      </c>
      <c r="K6" s="11"/>
      <c r="L6" s="11"/>
      <c r="M6" s="11"/>
      <c r="N6" s="94"/>
      <c r="O6" s="94"/>
      <c r="P6" s="94"/>
      <c r="Q6" s="94"/>
      <c r="R6" s="112" t="s">
        <v>21</v>
      </c>
    </row>
    <row r="7" ht="27" spans="1:18">
      <c r="A7" s="49"/>
      <c r="B7" s="77"/>
      <c r="C7" s="11"/>
      <c r="D7" s="10" t="s">
        <v>22</v>
      </c>
      <c r="E7" s="11" t="s">
        <v>23</v>
      </c>
      <c r="F7" s="11">
        <v>3</v>
      </c>
      <c r="G7" s="11">
        <f t="shared" si="0"/>
        <v>54</v>
      </c>
      <c r="H7" s="11">
        <v>54</v>
      </c>
      <c r="I7" s="11">
        <v>0</v>
      </c>
      <c r="J7" s="11"/>
      <c r="K7" s="11">
        <v>3</v>
      </c>
      <c r="L7" s="11"/>
      <c r="M7" s="11"/>
      <c r="N7" s="94"/>
      <c r="O7" s="94"/>
      <c r="P7" s="94"/>
      <c r="Q7" s="94"/>
      <c r="R7" s="112"/>
    </row>
    <row r="8" ht="27" spans="1:18">
      <c r="A8" s="49"/>
      <c r="B8" s="77"/>
      <c r="C8" s="11"/>
      <c r="D8" s="10" t="s">
        <v>24</v>
      </c>
      <c r="E8" s="11" t="s">
        <v>25</v>
      </c>
      <c r="F8" s="11">
        <v>3</v>
      </c>
      <c r="G8" s="11">
        <f t="shared" si="0"/>
        <v>54</v>
      </c>
      <c r="H8" s="11">
        <v>54</v>
      </c>
      <c r="I8" s="11">
        <v>0</v>
      </c>
      <c r="J8" s="11"/>
      <c r="K8" s="11"/>
      <c r="L8" s="11">
        <v>3</v>
      </c>
      <c r="M8" s="11"/>
      <c r="N8" s="94"/>
      <c r="O8" s="94"/>
      <c r="P8" s="94"/>
      <c r="Q8" s="94"/>
      <c r="R8" s="112"/>
    </row>
    <row r="9" ht="27" spans="1:18">
      <c r="A9" s="49"/>
      <c r="B9" s="77"/>
      <c r="C9" s="11"/>
      <c r="D9" s="10" t="s">
        <v>26</v>
      </c>
      <c r="E9" s="11" t="s">
        <v>27</v>
      </c>
      <c r="F9" s="11">
        <v>3</v>
      </c>
      <c r="G9" s="11">
        <f t="shared" si="0"/>
        <v>54</v>
      </c>
      <c r="H9" s="11">
        <v>54</v>
      </c>
      <c r="I9" s="11">
        <v>0</v>
      </c>
      <c r="J9" s="11"/>
      <c r="K9" s="11"/>
      <c r="L9" s="11"/>
      <c r="M9" s="11">
        <v>3</v>
      </c>
      <c r="N9" s="94"/>
      <c r="O9" s="94"/>
      <c r="P9" s="94"/>
      <c r="Q9" s="94"/>
      <c r="R9" s="112"/>
    </row>
    <row r="10" ht="40.5" spans="1:18">
      <c r="A10" s="49"/>
      <c r="B10" s="76" t="s">
        <v>28</v>
      </c>
      <c r="C10" s="78">
        <v>4</v>
      </c>
      <c r="D10" s="10" t="s">
        <v>29</v>
      </c>
      <c r="E10" s="11" t="s">
        <v>30</v>
      </c>
      <c r="F10" s="11">
        <v>1</v>
      </c>
      <c r="G10" s="11">
        <v>36</v>
      </c>
      <c r="H10" s="11">
        <v>4</v>
      </c>
      <c r="I10" s="11">
        <v>32</v>
      </c>
      <c r="J10" s="11">
        <v>2</v>
      </c>
      <c r="K10" s="11"/>
      <c r="L10" s="11"/>
      <c r="M10" s="11"/>
      <c r="N10" s="94"/>
      <c r="O10" s="94"/>
      <c r="P10" s="94"/>
      <c r="Q10" s="94"/>
      <c r="R10" s="112"/>
    </row>
    <row r="11" ht="40.5" spans="1:18">
      <c r="A11" s="49"/>
      <c r="B11" s="77"/>
      <c r="C11" s="78"/>
      <c r="D11" s="10" t="s">
        <v>31</v>
      </c>
      <c r="E11" s="11" t="s">
        <v>32</v>
      </c>
      <c r="F11" s="11">
        <v>1</v>
      </c>
      <c r="G11" s="11">
        <v>36</v>
      </c>
      <c r="H11" s="11">
        <v>4</v>
      </c>
      <c r="I11" s="11">
        <v>32</v>
      </c>
      <c r="J11" s="11"/>
      <c r="K11" s="11">
        <v>2</v>
      </c>
      <c r="L11" s="11"/>
      <c r="M11" s="11"/>
      <c r="N11" s="94"/>
      <c r="O11" s="94"/>
      <c r="P11" s="94"/>
      <c r="Q11" s="94"/>
      <c r="R11" s="112"/>
    </row>
    <row r="12" ht="40.5" spans="1:18">
      <c r="A12" s="49"/>
      <c r="B12" s="77"/>
      <c r="C12" s="78"/>
      <c r="D12" s="10" t="s">
        <v>33</v>
      </c>
      <c r="E12" s="11" t="s">
        <v>34</v>
      </c>
      <c r="F12" s="11">
        <v>1</v>
      </c>
      <c r="G12" s="11">
        <v>36</v>
      </c>
      <c r="H12" s="11">
        <v>4</v>
      </c>
      <c r="I12" s="11">
        <v>32</v>
      </c>
      <c r="J12" s="11"/>
      <c r="K12" s="11"/>
      <c r="L12" s="11">
        <v>2</v>
      </c>
      <c r="M12" s="11"/>
      <c r="N12" s="94"/>
      <c r="O12" s="94"/>
      <c r="P12" s="94"/>
      <c r="Q12" s="94"/>
      <c r="R12" s="112"/>
    </row>
    <row r="13" ht="40.5" spans="1:18">
      <c r="A13" s="49"/>
      <c r="B13" s="79"/>
      <c r="C13" s="78"/>
      <c r="D13" s="10" t="s">
        <v>35</v>
      </c>
      <c r="E13" s="11" t="s">
        <v>36</v>
      </c>
      <c r="F13" s="11">
        <v>1</v>
      </c>
      <c r="G13" s="11">
        <v>36</v>
      </c>
      <c r="H13" s="11">
        <v>4</v>
      </c>
      <c r="I13" s="11">
        <v>32</v>
      </c>
      <c r="J13" s="11"/>
      <c r="K13" s="11"/>
      <c r="L13" s="11"/>
      <c r="M13" s="11">
        <v>2</v>
      </c>
      <c r="N13" s="94"/>
      <c r="O13" s="94"/>
      <c r="P13" s="94"/>
      <c r="Q13" s="94"/>
      <c r="R13" s="112"/>
    </row>
    <row r="14" ht="54" spans="1:18">
      <c r="A14" s="49"/>
      <c r="B14" s="76" t="s">
        <v>37</v>
      </c>
      <c r="C14" s="80">
        <v>18</v>
      </c>
      <c r="D14" s="10" t="s">
        <v>38</v>
      </c>
      <c r="E14" s="11" t="s">
        <v>39</v>
      </c>
      <c r="F14" s="11">
        <v>3</v>
      </c>
      <c r="G14" s="11">
        <v>54</v>
      </c>
      <c r="H14" s="81">
        <v>54</v>
      </c>
      <c r="I14" s="81">
        <v>0</v>
      </c>
      <c r="J14" s="11">
        <v>3</v>
      </c>
      <c r="K14" s="11"/>
      <c r="L14" s="11"/>
      <c r="M14" s="11"/>
      <c r="N14" s="95"/>
      <c r="O14" s="94"/>
      <c r="P14" s="94"/>
      <c r="Q14" s="94"/>
      <c r="R14" s="112"/>
    </row>
    <row r="15" ht="54" spans="1:18">
      <c r="A15" s="49"/>
      <c r="B15" s="77"/>
      <c r="C15" s="80"/>
      <c r="D15" s="10" t="s">
        <v>40</v>
      </c>
      <c r="E15" s="11" t="s">
        <v>41</v>
      </c>
      <c r="F15" s="11">
        <v>3</v>
      </c>
      <c r="G15" s="11">
        <v>54</v>
      </c>
      <c r="H15" s="81">
        <v>54</v>
      </c>
      <c r="I15" s="81">
        <v>0</v>
      </c>
      <c r="J15" s="11"/>
      <c r="K15" s="11">
        <v>3</v>
      </c>
      <c r="L15" s="11"/>
      <c r="M15" s="11"/>
      <c r="N15" s="11"/>
      <c r="O15" s="94"/>
      <c r="P15" s="94"/>
      <c r="Q15" s="94"/>
      <c r="R15" s="112"/>
    </row>
    <row r="16" ht="135" spans="1:18">
      <c r="A16" s="49"/>
      <c r="B16" s="77"/>
      <c r="C16" s="80"/>
      <c r="D16" s="10" t="s">
        <v>42</v>
      </c>
      <c r="E16" s="11" t="s">
        <v>43</v>
      </c>
      <c r="F16" s="11">
        <v>3</v>
      </c>
      <c r="G16" s="11">
        <v>54</v>
      </c>
      <c r="H16" s="81">
        <v>54</v>
      </c>
      <c r="I16" s="81">
        <v>0</v>
      </c>
      <c r="J16" s="11"/>
      <c r="K16" s="11"/>
      <c r="L16" s="11">
        <v>3</v>
      </c>
      <c r="M16" s="11"/>
      <c r="N16" s="95"/>
      <c r="O16" s="94"/>
      <c r="P16" s="94"/>
      <c r="Q16" s="94"/>
      <c r="R16" s="112"/>
    </row>
    <row r="17" ht="27" spans="1:18">
      <c r="A17" s="49"/>
      <c r="B17" s="77"/>
      <c r="C17" s="80"/>
      <c r="D17" s="10" t="s">
        <v>44</v>
      </c>
      <c r="E17" s="11" t="s">
        <v>45</v>
      </c>
      <c r="F17" s="11">
        <v>2</v>
      </c>
      <c r="G17" s="11">
        <v>36</v>
      </c>
      <c r="H17" s="81">
        <v>36</v>
      </c>
      <c r="I17" s="81">
        <v>0</v>
      </c>
      <c r="J17" s="11"/>
      <c r="K17" s="11"/>
      <c r="L17" s="11">
        <v>2</v>
      </c>
      <c r="M17" s="11"/>
      <c r="N17" s="11"/>
      <c r="O17" s="94"/>
      <c r="P17" s="94"/>
      <c r="Q17" s="94"/>
      <c r="R17" s="112"/>
    </row>
    <row r="18" ht="54" spans="1:18">
      <c r="A18" s="49"/>
      <c r="B18" s="77"/>
      <c r="C18" s="80"/>
      <c r="D18" s="10" t="s">
        <v>46</v>
      </c>
      <c r="E18" s="11" t="s">
        <v>47</v>
      </c>
      <c r="F18" s="11">
        <v>3</v>
      </c>
      <c r="G18" s="11">
        <v>54</v>
      </c>
      <c r="H18" s="81">
        <v>54</v>
      </c>
      <c r="I18" s="81">
        <v>0</v>
      </c>
      <c r="J18" s="11"/>
      <c r="K18" s="11"/>
      <c r="L18" s="11">
        <v>3</v>
      </c>
      <c r="M18" s="11"/>
      <c r="N18" s="11"/>
      <c r="O18" s="94"/>
      <c r="P18" s="94"/>
      <c r="Q18" s="94"/>
      <c r="R18" s="112"/>
    </row>
    <row r="19" ht="162" spans="1:18">
      <c r="A19" s="49"/>
      <c r="B19" s="77"/>
      <c r="C19" s="80"/>
      <c r="D19" s="10" t="s">
        <v>48</v>
      </c>
      <c r="E19" s="11" t="s">
        <v>49</v>
      </c>
      <c r="F19" s="11">
        <v>2</v>
      </c>
      <c r="G19" s="11">
        <v>36</v>
      </c>
      <c r="H19" s="81">
        <v>36</v>
      </c>
      <c r="I19" s="81">
        <v>0</v>
      </c>
      <c r="J19" s="11"/>
      <c r="K19" s="11"/>
      <c r="L19" s="11"/>
      <c r="M19" s="11">
        <v>2</v>
      </c>
      <c r="N19" s="11"/>
      <c r="O19" s="94"/>
      <c r="P19" s="94"/>
      <c r="Q19" s="94"/>
      <c r="R19" s="112"/>
    </row>
    <row r="20" ht="175.5" spans="1:18">
      <c r="A20" s="49"/>
      <c r="B20" s="77"/>
      <c r="C20" s="80"/>
      <c r="D20" s="10" t="s">
        <v>50</v>
      </c>
      <c r="E20" s="11" t="s">
        <v>51</v>
      </c>
      <c r="F20" s="11">
        <v>1</v>
      </c>
      <c r="G20" s="11">
        <v>20</v>
      </c>
      <c r="H20" s="81">
        <v>0</v>
      </c>
      <c r="I20" s="81">
        <v>20</v>
      </c>
      <c r="J20" s="11"/>
      <c r="K20" s="11"/>
      <c r="L20" s="11"/>
      <c r="M20" s="11">
        <v>2</v>
      </c>
      <c r="N20" s="11"/>
      <c r="O20" s="94"/>
      <c r="P20" s="94"/>
      <c r="Q20" s="94"/>
      <c r="R20" s="112"/>
    </row>
    <row r="21" ht="40.5" spans="1:18">
      <c r="A21" s="49"/>
      <c r="B21" s="79"/>
      <c r="C21" s="80"/>
      <c r="D21" s="10" t="s">
        <v>52</v>
      </c>
      <c r="E21" s="11" t="s">
        <v>53</v>
      </c>
      <c r="F21" s="11">
        <v>1</v>
      </c>
      <c r="G21" s="11">
        <v>18</v>
      </c>
      <c r="H21" s="81">
        <v>18</v>
      </c>
      <c r="I21" s="81">
        <v>0</v>
      </c>
      <c r="J21" s="49"/>
      <c r="K21" s="96">
        <v>1</v>
      </c>
      <c r="L21" s="97"/>
      <c r="M21" s="97"/>
      <c r="N21" s="97"/>
      <c r="O21" s="98"/>
      <c r="P21" s="94"/>
      <c r="Q21" s="94"/>
      <c r="R21" s="112"/>
    </row>
    <row r="22" ht="40.5" spans="1:18">
      <c r="A22" s="49"/>
      <c r="B22" s="82" t="s">
        <v>54</v>
      </c>
      <c r="C22" s="11">
        <v>11</v>
      </c>
      <c r="D22" s="10" t="s">
        <v>55</v>
      </c>
      <c r="E22" s="11" t="s">
        <v>56</v>
      </c>
      <c r="F22" s="11">
        <v>1</v>
      </c>
      <c r="G22" s="11">
        <v>18</v>
      </c>
      <c r="H22" s="11">
        <v>18</v>
      </c>
      <c r="I22" s="11">
        <v>0</v>
      </c>
      <c r="J22" s="99">
        <v>2</v>
      </c>
      <c r="K22" s="100"/>
      <c r="L22" s="100"/>
      <c r="M22" s="101"/>
      <c r="N22" s="11"/>
      <c r="O22" s="94"/>
      <c r="P22" s="94"/>
      <c r="Q22" s="94"/>
      <c r="R22" s="112"/>
    </row>
    <row r="23" ht="40.5" spans="1:18">
      <c r="A23" s="49"/>
      <c r="B23" s="82"/>
      <c r="C23" s="11"/>
      <c r="D23" s="10" t="s">
        <v>57</v>
      </c>
      <c r="E23" s="11" t="s">
        <v>58</v>
      </c>
      <c r="F23" s="11">
        <v>1</v>
      </c>
      <c r="G23" s="11">
        <v>18</v>
      </c>
      <c r="H23" s="11">
        <v>18</v>
      </c>
      <c r="I23" s="11">
        <v>0</v>
      </c>
      <c r="J23" s="99">
        <v>2</v>
      </c>
      <c r="K23" s="100"/>
      <c r="L23" s="100"/>
      <c r="M23" s="101"/>
      <c r="N23" s="102"/>
      <c r="O23" s="102"/>
      <c r="P23" s="94"/>
      <c r="Q23" s="94"/>
      <c r="R23" s="112"/>
    </row>
    <row r="24" ht="39" spans="1:18">
      <c r="A24" s="49"/>
      <c r="B24" s="82"/>
      <c r="C24" s="11"/>
      <c r="D24" s="10" t="s">
        <v>59</v>
      </c>
      <c r="E24" s="11" t="s">
        <v>60</v>
      </c>
      <c r="F24" s="11">
        <v>1</v>
      </c>
      <c r="G24" s="11">
        <v>18</v>
      </c>
      <c r="H24" s="11">
        <v>18</v>
      </c>
      <c r="I24" s="11">
        <v>0</v>
      </c>
      <c r="J24" s="99">
        <v>2</v>
      </c>
      <c r="K24" s="100"/>
      <c r="L24" s="100"/>
      <c r="M24" s="101"/>
      <c r="N24" s="102"/>
      <c r="O24" s="102"/>
      <c r="P24" s="94"/>
      <c r="Q24" s="94"/>
      <c r="R24" s="112"/>
    </row>
    <row r="25" ht="40.5" spans="1:18">
      <c r="A25" s="49"/>
      <c r="B25" s="82"/>
      <c r="C25" s="11"/>
      <c r="D25" s="10" t="s">
        <v>61</v>
      </c>
      <c r="E25" s="11" t="s">
        <v>62</v>
      </c>
      <c r="F25" s="11">
        <v>1</v>
      </c>
      <c r="G25" s="11">
        <v>18</v>
      </c>
      <c r="H25" s="11">
        <v>18</v>
      </c>
      <c r="I25" s="11">
        <v>0</v>
      </c>
      <c r="J25" s="99">
        <v>2</v>
      </c>
      <c r="K25" s="100"/>
      <c r="L25" s="100"/>
      <c r="M25" s="101"/>
      <c r="N25" s="102"/>
      <c r="O25" s="102"/>
      <c r="P25" s="94"/>
      <c r="Q25" s="94"/>
      <c r="R25" s="112"/>
    </row>
    <row r="26" ht="67.5" spans="1:18">
      <c r="A26" s="49"/>
      <c r="B26" s="82"/>
      <c r="C26" s="11"/>
      <c r="D26" s="10" t="s">
        <v>63</v>
      </c>
      <c r="E26" s="11" t="s">
        <v>64</v>
      </c>
      <c r="F26" s="11">
        <v>2</v>
      </c>
      <c r="G26" s="11">
        <v>36</v>
      </c>
      <c r="H26" s="81">
        <v>36</v>
      </c>
      <c r="I26" s="81">
        <v>0</v>
      </c>
      <c r="J26" s="11">
        <v>2</v>
      </c>
      <c r="K26" s="102"/>
      <c r="L26" s="102"/>
      <c r="M26" s="102"/>
      <c r="N26" s="102"/>
      <c r="O26" s="102"/>
      <c r="P26" s="94"/>
      <c r="Q26" s="94"/>
      <c r="R26" s="112"/>
    </row>
    <row r="27" ht="27" spans="1:18">
      <c r="A27" s="49"/>
      <c r="B27" s="82"/>
      <c r="C27" s="11"/>
      <c r="D27" s="10" t="s">
        <v>65</v>
      </c>
      <c r="E27" s="11" t="s">
        <v>66</v>
      </c>
      <c r="F27" s="11">
        <v>2</v>
      </c>
      <c r="G27" s="11">
        <v>36</v>
      </c>
      <c r="H27" s="81">
        <v>36</v>
      </c>
      <c r="I27" s="81">
        <v>0</v>
      </c>
      <c r="J27" s="11">
        <v>2</v>
      </c>
      <c r="K27" s="49"/>
      <c r="L27" s="49"/>
      <c r="M27" s="94"/>
      <c r="N27" s="94"/>
      <c r="O27" s="94"/>
      <c r="P27" s="94"/>
      <c r="Q27" s="94"/>
      <c r="R27" s="112"/>
    </row>
    <row r="28" ht="93.75" spans="1:18">
      <c r="A28" s="49"/>
      <c r="B28" s="82"/>
      <c r="C28" s="11"/>
      <c r="D28" s="10" t="s">
        <v>67</v>
      </c>
      <c r="E28" s="11" t="s">
        <v>68</v>
      </c>
      <c r="F28" s="11">
        <v>1</v>
      </c>
      <c r="G28" s="11">
        <v>18</v>
      </c>
      <c r="H28" s="81">
        <v>18</v>
      </c>
      <c r="I28" s="81">
        <v>0</v>
      </c>
      <c r="J28" s="11"/>
      <c r="K28" s="11"/>
      <c r="L28" s="11">
        <v>1</v>
      </c>
      <c r="M28" s="103"/>
      <c r="N28" s="103"/>
      <c r="O28" s="103"/>
      <c r="P28" s="103"/>
      <c r="Q28" s="94"/>
      <c r="R28" s="112"/>
    </row>
    <row r="29" ht="81" spans="1:18">
      <c r="A29" s="49"/>
      <c r="B29" s="82"/>
      <c r="C29" s="11"/>
      <c r="D29" s="10" t="s">
        <v>69</v>
      </c>
      <c r="E29" s="83" t="s">
        <v>70</v>
      </c>
      <c r="F29" s="11">
        <v>2</v>
      </c>
      <c r="G29" s="11">
        <v>40</v>
      </c>
      <c r="H29" s="81">
        <v>0</v>
      </c>
      <c r="I29" s="81">
        <v>40</v>
      </c>
      <c r="J29" s="51"/>
      <c r="K29" s="51"/>
      <c r="L29" s="51"/>
      <c r="M29" s="11">
        <v>3</v>
      </c>
      <c r="N29" s="103"/>
      <c r="O29" s="103"/>
      <c r="P29" s="103"/>
      <c r="Q29" s="94"/>
      <c r="R29" s="112"/>
    </row>
    <row r="30" s="69" customFormat="1" ht="27" spans="1:18">
      <c r="A30" s="49"/>
      <c r="B30" s="78" t="s">
        <v>71</v>
      </c>
      <c r="C30" s="11">
        <v>2</v>
      </c>
      <c r="D30" s="10" t="s">
        <v>72</v>
      </c>
      <c r="E30" s="83" t="s">
        <v>73</v>
      </c>
      <c r="F30" s="11">
        <v>2</v>
      </c>
      <c r="G30" s="11">
        <v>36</v>
      </c>
      <c r="H30" s="81">
        <v>18</v>
      </c>
      <c r="I30" s="81">
        <v>18</v>
      </c>
      <c r="J30" s="104"/>
      <c r="K30" s="105">
        <v>2</v>
      </c>
      <c r="L30" s="106"/>
      <c r="M30" s="106"/>
      <c r="N30" s="82"/>
      <c r="O30" s="94"/>
      <c r="P30" s="94"/>
      <c r="Q30" s="94"/>
      <c r="R30" s="113"/>
    </row>
    <row r="31" spans="1:18">
      <c r="A31" s="51" t="s">
        <v>74</v>
      </c>
      <c r="B31" s="83"/>
      <c r="C31" s="83"/>
      <c r="D31" s="83"/>
      <c r="E31" s="83"/>
      <c r="F31" s="83">
        <f>SUM(F6:F30)</f>
        <v>47</v>
      </c>
      <c r="G31" s="83">
        <f t="shared" ref="G31:Q31" si="1">SUM(G6:G30)</f>
        <v>924</v>
      </c>
      <c r="H31" s="83">
        <f t="shared" si="1"/>
        <v>718</v>
      </c>
      <c r="I31" s="83">
        <f t="shared" si="1"/>
        <v>206</v>
      </c>
      <c r="J31" s="83">
        <f t="shared" si="1"/>
        <v>20</v>
      </c>
      <c r="K31" s="83">
        <f t="shared" si="1"/>
        <v>11</v>
      </c>
      <c r="L31" s="83">
        <f t="shared" si="1"/>
        <v>14</v>
      </c>
      <c r="M31" s="83">
        <f t="shared" si="1"/>
        <v>12</v>
      </c>
      <c r="N31" s="83">
        <f t="shared" si="1"/>
        <v>0</v>
      </c>
      <c r="O31" s="83">
        <f t="shared" si="1"/>
        <v>0</v>
      </c>
      <c r="P31" s="83">
        <f t="shared" si="1"/>
        <v>0</v>
      </c>
      <c r="Q31" s="83">
        <f t="shared" si="1"/>
        <v>0</v>
      </c>
      <c r="R31" s="112"/>
    </row>
    <row r="32" ht="39.4" customHeight="1" spans="1:18">
      <c r="A32" s="84" t="s">
        <v>75</v>
      </c>
      <c r="B32" s="51" t="s">
        <v>76</v>
      </c>
      <c r="C32" s="85" t="s">
        <v>77</v>
      </c>
      <c r="D32" s="86"/>
      <c r="E32" s="86"/>
      <c r="F32" s="86"/>
      <c r="G32" s="86"/>
      <c r="H32" s="86"/>
      <c r="I32" s="107"/>
      <c r="J32" s="108">
        <v>2</v>
      </c>
      <c r="K32" s="109"/>
      <c r="L32" s="109"/>
      <c r="M32" s="109"/>
      <c r="N32" s="109"/>
      <c r="O32" s="110"/>
      <c r="P32" s="103"/>
      <c r="Q32" s="103"/>
      <c r="R32" s="112"/>
    </row>
    <row r="33" s="4" customFormat="1" ht="65.65" customHeight="1" spans="1:18">
      <c r="A33" s="87"/>
      <c r="B33" s="88" t="s">
        <v>78</v>
      </c>
      <c r="C33" s="85" t="s">
        <v>79</v>
      </c>
      <c r="D33" s="86"/>
      <c r="E33" s="86"/>
      <c r="F33" s="86"/>
      <c r="G33" s="86"/>
      <c r="H33" s="86"/>
      <c r="I33" s="107"/>
      <c r="J33" s="51">
        <v>6</v>
      </c>
      <c r="K33" s="51"/>
      <c r="L33" s="51"/>
      <c r="M33" s="51"/>
      <c r="N33" s="51"/>
      <c r="O33" s="51"/>
      <c r="P33" s="103"/>
      <c r="Q33" s="103"/>
      <c r="R33" s="112"/>
    </row>
    <row r="34" s="4" customFormat="1" ht="13.9" customHeight="1" spans="1:18">
      <c r="A34" s="51" t="s">
        <v>80</v>
      </c>
      <c r="B34" s="51"/>
      <c r="C34" s="51"/>
      <c r="D34" s="51"/>
      <c r="E34" s="51"/>
      <c r="F34" s="10">
        <v>8</v>
      </c>
      <c r="G34" s="10">
        <v>144</v>
      </c>
      <c r="H34" s="10">
        <v>96</v>
      </c>
      <c r="I34" s="10">
        <v>48</v>
      </c>
      <c r="J34" s="87">
        <f>SUM(J33+J32)</f>
        <v>8</v>
      </c>
      <c r="K34" s="87">
        <f t="shared" ref="K34:Q34" si="2">SUM(K33+K32)</f>
        <v>0</v>
      </c>
      <c r="L34" s="87">
        <f t="shared" si="2"/>
        <v>0</v>
      </c>
      <c r="M34" s="87">
        <f t="shared" si="2"/>
        <v>0</v>
      </c>
      <c r="N34" s="87">
        <f t="shared" si="2"/>
        <v>0</v>
      </c>
      <c r="O34" s="87">
        <f t="shared" si="2"/>
        <v>0</v>
      </c>
      <c r="P34" s="51">
        <f t="shared" si="2"/>
        <v>0</v>
      </c>
      <c r="Q34" s="51">
        <f t="shared" si="2"/>
        <v>0</v>
      </c>
      <c r="R34" s="112"/>
    </row>
    <row r="35" s="4" customFormat="1" ht="25.5" spans="1:18">
      <c r="A35" s="10" t="s">
        <v>81</v>
      </c>
      <c r="B35" s="10" t="s">
        <v>82</v>
      </c>
      <c r="C35" s="89">
        <v>34</v>
      </c>
      <c r="D35" s="10" t="s">
        <v>83</v>
      </c>
      <c r="E35" s="11" t="s">
        <v>84</v>
      </c>
      <c r="F35" s="11">
        <v>3</v>
      </c>
      <c r="G35" s="11">
        <v>72</v>
      </c>
      <c r="H35" s="11">
        <f>G35/2</f>
        <v>36</v>
      </c>
      <c r="I35" s="11">
        <f t="shared" ref="I35:I46" si="3">G35-H35</f>
        <v>36</v>
      </c>
      <c r="J35" s="11">
        <v>6</v>
      </c>
      <c r="K35" s="11"/>
      <c r="L35" s="11"/>
      <c r="M35" s="11"/>
      <c r="N35" s="11"/>
      <c r="O35" s="11"/>
      <c r="P35" s="11"/>
      <c r="Q35" s="11"/>
      <c r="R35" s="114" t="s">
        <v>85</v>
      </c>
    </row>
    <row r="36" s="4" customFormat="1" ht="67.5" spans="1:18">
      <c r="A36" s="10"/>
      <c r="B36" s="10"/>
      <c r="C36" s="89"/>
      <c r="D36" s="10" t="s">
        <v>86</v>
      </c>
      <c r="E36" s="11" t="s">
        <v>87</v>
      </c>
      <c r="F36" s="11">
        <v>2</v>
      </c>
      <c r="G36" s="11">
        <v>36</v>
      </c>
      <c r="H36" s="11">
        <f t="shared" ref="H36:H37" si="4">G36</f>
        <v>36</v>
      </c>
      <c r="I36" s="11">
        <f t="shared" si="3"/>
        <v>0</v>
      </c>
      <c r="J36" s="11">
        <v>2</v>
      </c>
      <c r="K36" s="11"/>
      <c r="L36" s="11"/>
      <c r="M36" s="11"/>
      <c r="N36" s="11"/>
      <c r="O36" s="11"/>
      <c r="P36" s="11"/>
      <c r="Q36" s="11"/>
      <c r="R36" s="114"/>
    </row>
    <row r="37" s="4" customFormat="1" ht="40.5" spans="1:18">
      <c r="A37" s="10"/>
      <c r="B37" s="10"/>
      <c r="C37" s="89"/>
      <c r="D37" s="10" t="s">
        <v>88</v>
      </c>
      <c r="E37" s="11" t="s">
        <v>89</v>
      </c>
      <c r="F37" s="11">
        <v>2</v>
      </c>
      <c r="G37" s="11">
        <v>36</v>
      </c>
      <c r="H37" s="11">
        <f t="shared" si="4"/>
        <v>36</v>
      </c>
      <c r="I37" s="11">
        <f t="shared" si="3"/>
        <v>0</v>
      </c>
      <c r="J37" s="11">
        <v>2</v>
      </c>
      <c r="K37" s="11"/>
      <c r="L37" s="10"/>
      <c r="M37" s="11"/>
      <c r="N37" s="11"/>
      <c r="O37" s="11"/>
      <c r="P37" s="11"/>
      <c r="Q37" s="11"/>
      <c r="R37" s="114"/>
    </row>
    <row r="38" s="4" customFormat="1" ht="40.5" spans="1:18">
      <c r="A38" s="10"/>
      <c r="B38" s="10"/>
      <c r="C38" s="89"/>
      <c r="D38" s="10" t="s">
        <v>90</v>
      </c>
      <c r="E38" s="11" t="s">
        <v>91</v>
      </c>
      <c r="F38" s="11">
        <v>3</v>
      </c>
      <c r="G38" s="11">
        <v>72</v>
      </c>
      <c r="H38" s="11">
        <f t="shared" ref="H38" si="5">G38/2</f>
        <v>36</v>
      </c>
      <c r="I38" s="11">
        <f t="shared" si="3"/>
        <v>36</v>
      </c>
      <c r="J38" s="11"/>
      <c r="K38" s="11">
        <v>6</v>
      </c>
      <c r="L38" s="11"/>
      <c r="M38" s="11"/>
      <c r="N38" s="11"/>
      <c r="O38" s="11"/>
      <c r="P38" s="11"/>
      <c r="Q38" s="11"/>
      <c r="R38" s="114"/>
    </row>
    <row r="39" s="4" customFormat="1" ht="27" spans="1:18">
      <c r="A39" s="10"/>
      <c r="B39" s="10"/>
      <c r="C39" s="89"/>
      <c r="D39" s="10" t="s">
        <v>92</v>
      </c>
      <c r="E39" s="11" t="s">
        <v>93</v>
      </c>
      <c r="F39" s="11">
        <v>3</v>
      </c>
      <c r="G39" s="11">
        <v>54</v>
      </c>
      <c r="H39" s="11">
        <f t="shared" ref="H39:H40" si="6">G39</f>
        <v>54</v>
      </c>
      <c r="I39" s="11">
        <f t="shared" si="3"/>
        <v>0</v>
      </c>
      <c r="J39" s="11"/>
      <c r="K39" s="11">
        <v>3</v>
      </c>
      <c r="L39" s="11"/>
      <c r="M39" s="11"/>
      <c r="N39" s="11"/>
      <c r="O39" s="11"/>
      <c r="P39" s="11"/>
      <c r="Q39" s="11"/>
      <c r="R39" s="114"/>
    </row>
    <row r="40" s="4" customFormat="1" ht="54" spans="1:18">
      <c r="A40" s="10"/>
      <c r="B40" s="10"/>
      <c r="C40" s="89"/>
      <c r="D40" s="10" t="s">
        <v>94</v>
      </c>
      <c r="E40" s="11" t="s">
        <v>95</v>
      </c>
      <c r="F40" s="11">
        <v>1</v>
      </c>
      <c r="G40" s="11">
        <v>18</v>
      </c>
      <c r="H40" s="11">
        <f t="shared" si="6"/>
        <v>18</v>
      </c>
      <c r="I40" s="11">
        <f t="shared" si="3"/>
        <v>0</v>
      </c>
      <c r="J40" s="11"/>
      <c r="K40" s="11">
        <v>2</v>
      </c>
      <c r="L40" s="11"/>
      <c r="M40" s="11"/>
      <c r="N40" s="11"/>
      <c r="O40" s="11"/>
      <c r="P40" s="11"/>
      <c r="Q40" s="11"/>
      <c r="R40" s="114"/>
    </row>
    <row r="41" s="4" customFormat="1" ht="54" spans="1:18">
      <c r="A41" s="10"/>
      <c r="B41" s="10"/>
      <c r="C41" s="89"/>
      <c r="D41" s="10" t="s">
        <v>96</v>
      </c>
      <c r="E41" s="11" t="s">
        <v>97</v>
      </c>
      <c r="F41" s="11">
        <v>4</v>
      </c>
      <c r="G41" s="11">
        <v>96</v>
      </c>
      <c r="H41" s="11">
        <f t="shared" ref="H41:H42" si="7">G41/2</f>
        <v>48</v>
      </c>
      <c r="I41" s="11">
        <f t="shared" si="3"/>
        <v>48</v>
      </c>
      <c r="J41" s="11"/>
      <c r="K41" s="11"/>
      <c r="L41" s="11">
        <v>6</v>
      </c>
      <c r="M41" s="11"/>
      <c r="N41" s="11"/>
      <c r="O41" s="11"/>
      <c r="P41" s="11"/>
      <c r="Q41" s="11"/>
      <c r="R41" s="114"/>
    </row>
    <row r="42" s="4" customFormat="1" ht="40.5" spans="1:18">
      <c r="A42" s="10"/>
      <c r="B42" s="10"/>
      <c r="C42" s="89"/>
      <c r="D42" s="10" t="s">
        <v>98</v>
      </c>
      <c r="E42" s="11" t="s">
        <v>99</v>
      </c>
      <c r="F42" s="11">
        <v>3</v>
      </c>
      <c r="G42" s="11">
        <v>72</v>
      </c>
      <c r="H42" s="11">
        <f t="shared" si="7"/>
        <v>36</v>
      </c>
      <c r="I42" s="11">
        <f t="shared" si="3"/>
        <v>36</v>
      </c>
      <c r="J42" s="11"/>
      <c r="K42" s="11"/>
      <c r="L42" s="11">
        <v>6</v>
      </c>
      <c r="M42" s="11"/>
      <c r="N42" s="11"/>
      <c r="O42" s="11"/>
      <c r="P42" s="11"/>
      <c r="Q42" s="11"/>
      <c r="R42" s="114"/>
    </row>
    <row r="43" s="4" customFormat="1" ht="27" spans="1:18">
      <c r="A43" s="10"/>
      <c r="B43" s="10"/>
      <c r="C43" s="89"/>
      <c r="D43" s="10" t="s">
        <v>100</v>
      </c>
      <c r="E43" s="11" t="s">
        <v>101</v>
      </c>
      <c r="F43" s="11">
        <v>3</v>
      </c>
      <c r="G43" s="11">
        <v>54</v>
      </c>
      <c r="H43" s="11">
        <v>54</v>
      </c>
      <c r="I43" s="11">
        <f t="shared" si="3"/>
        <v>0</v>
      </c>
      <c r="J43" s="11"/>
      <c r="K43" s="11"/>
      <c r="L43" s="11">
        <v>3</v>
      </c>
      <c r="M43" s="11"/>
      <c r="N43" s="11"/>
      <c r="O43" s="11"/>
      <c r="P43" s="11"/>
      <c r="Q43" s="11"/>
      <c r="R43" s="114"/>
    </row>
    <row r="44" s="4" customFormat="1" ht="40.5" spans="1:18">
      <c r="A44" s="10"/>
      <c r="B44" s="10"/>
      <c r="C44" s="89"/>
      <c r="D44" s="10" t="s">
        <v>102</v>
      </c>
      <c r="E44" s="11" t="s">
        <v>103</v>
      </c>
      <c r="F44" s="11">
        <v>4</v>
      </c>
      <c r="G44" s="11">
        <v>96</v>
      </c>
      <c r="H44" s="11">
        <f>G44</f>
        <v>96</v>
      </c>
      <c r="I44" s="11">
        <f t="shared" si="3"/>
        <v>0</v>
      </c>
      <c r="J44" s="11"/>
      <c r="K44" s="11"/>
      <c r="L44" s="11"/>
      <c r="M44" s="11">
        <v>6</v>
      </c>
      <c r="N44" s="11"/>
      <c r="O44" s="11"/>
      <c r="P44" s="11"/>
      <c r="Q44" s="11"/>
      <c r="R44" s="114"/>
    </row>
    <row r="45" s="4" customFormat="1" ht="67.5" spans="1:18">
      <c r="A45" s="10"/>
      <c r="B45" s="10"/>
      <c r="C45" s="89"/>
      <c r="D45" s="10" t="s">
        <v>104</v>
      </c>
      <c r="E45" s="11" t="s">
        <v>105</v>
      </c>
      <c r="F45" s="11">
        <v>2</v>
      </c>
      <c r="G45" s="11">
        <v>36</v>
      </c>
      <c r="H45" s="11">
        <f>G45</f>
        <v>36</v>
      </c>
      <c r="I45" s="11">
        <f t="shared" si="3"/>
        <v>0</v>
      </c>
      <c r="J45" s="11"/>
      <c r="K45" s="11"/>
      <c r="L45" s="11"/>
      <c r="M45" s="11"/>
      <c r="N45" s="11"/>
      <c r="O45" s="11">
        <v>2</v>
      </c>
      <c r="P45" s="11"/>
      <c r="Q45" s="11"/>
      <c r="R45" s="114"/>
    </row>
    <row r="46" s="4" customFormat="1" ht="54" spans="1:18">
      <c r="A46" s="10"/>
      <c r="B46" s="10"/>
      <c r="C46" s="89"/>
      <c r="D46" s="10" t="s">
        <v>106</v>
      </c>
      <c r="E46" s="11" t="s">
        <v>107</v>
      </c>
      <c r="F46" s="11">
        <v>2</v>
      </c>
      <c r="G46" s="11">
        <v>48</v>
      </c>
      <c r="H46" s="11">
        <f>G46/2</f>
        <v>24</v>
      </c>
      <c r="I46" s="11">
        <f t="shared" si="3"/>
        <v>24</v>
      </c>
      <c r="J46" s="11"/>
      <c r="K46" s="11"/>
      <c r="L46" s="11"/>
      <c r="M46" s="11"/>
      <c r="N46" s="11">
        <v>3</v>
      </c>
      <c r="O46" s="11"/>
      <c r="P46" s="11"/>
      <c r="Q46" s="11"/>
      <c r="R46" s="114"/>
    </row>
    <row r="47" s="4" customFormat="1" ht="27" spans="1:18">
      <c r="A47" s="10"/>
      <c r="B47" s="10"/>
      <c r="C47" s="89"/>
      <c r="D47" s="10" t="s">
        <v>108</v>
      </c>
      <c r="E47" s="11" t="s">
        <v>109</v>
      </c>
      <c r="F47" s="11">
        <v>2</v>
      </c>
      <c r="G47" s="11">
        <v>48</v>
      </c>
      <c r="H47" s="11">
        <v>0</v>
      </c>
      <c r="I47" s="11">
        <v>48</v>
      </c>
      <c r="J47" s="11"/>
      <c r="K47" s="11"/>
      <c r="L47" s="11"/>
      <c r="M47" s="11">
        <v>4</v>
      </c>
      <c r="N47" s="11"/>
      <c r="O47" s="11"/>
      <c r="P47" s="11"/>
      <c r="Q47" s="11"/>
      <c r="R47" s="114"/>
    </row>
    <row r="48" s="4" customFormat="1" spans="1:18">
      <c r="A48" s="10"/>
      <c r="B48" s="10" t="s">
        <v>110</v>
      </c>
      <c r="C48" s="10"/>
      <c r="D48" s="10"/>
      <c r="E48" s="10"/>
      <c r="F48" s="11">
        <f t="shared" ref="F48:Q48" si="8">SUM(F35:F47)</f>
        <v>34</v>
      </c>
      <c r="G48" s="11">
        <f t="shared" si="8"/>
        <v>738</v>
      </c>
      <c r="H48" s="11">
        <f t="shared" si="8"/>
        <v>510</v>
      </c>
      <c r="I48" s="11">
        <f t="shared" si="8"/>
        <v>228</v>
      </c>
      <c r="J48" s="11">
        <f t="shared" si="8"/>
        <v>10</v>
      </c>
      <c r="K48" s="11">
        <f t="shared" si="8"/>
        <v>11</v>
      </c>
      <c r="L48" s="11">
        <f t="shared" si="8"/>
        <v>15</v>
      </c>
      <c r="M48" s="11">
        <f t="shared" si="8"/>
        <v>10</v>
      </c>
      <c r="N48" s="11">
        <f t="shared" si="8"/>
        <v>3</v>
      </c>
      <c r="O48" s="11">
        <f t="shared" si="8"/>
        <v>2</v>
      </c>
      <c r="P48" s="11">
        <f t="shared" si="8"/>
        <v>0</v>
      </c>
      <c r="Q48" s="11">
        <f t="shared" si="8"/>
        <v>0</v>
      </c>
      <c r="R48" s="114"/>
    </row>
    <row r="49" s="4" customFormat="1" ht="27" spans="1:18">
      <c r="A49" s="10"/>
      <c r="B49" s="90"/>
      <c r="C49" s="19">
        <v>31</v>
      </c>
      <c r="D49" s="10" t="s">
        <v>111</v>
      </c>
      <c r="E49" s="11" t="s">
        <v>112</v>
      </c>
      <c r="F49" s="11">
        <v>2</v>
      </c>
      <c r="G49" s="11">
        <v>48</v>
      </c>
      <c r="H49" s="11">
        <f t="shared" ref="H49" si="9">G49/2</f>
        <v>24</v>
      </c>
      <c r="I49" s="11">
        <f t="shared" ref="I49" si="10">G49-H49</f>
        <v>24</v>
      </c>
      <c r="J49" s="11"/>
      <c r="K49" s="11"/>
      <c r="L49" s="11">
        <v>3</v>
      </c>
      <c r="M49" s="11"/>
      <c r="N49" s="11"/>
      <c r="O49" s="11"/>
      <c r="P49" s="11"/>
      <c r="Q49" s="11"/>
      <c r="R49" s="114"/>
    </row>
    <row r="50" s="4" customFormat="1" ht="39.75" spans="1:18">
      <c r="A50" s="10"/>
      <c r="B50" s="91"/>
      <c r="C50" s="20"/>
      <c r="D50" s="10" t="s">
        <v>113</v>
      </c>
      <c r="E50" s="11" t="s">
        <v>114</v>
      </c>
      <c r="F50" s="11">
        <v>3</v>
      </c>
      <c r="G50" s="11">
        <v>72</v>
      </c>
      <c r="H50" s="11">
        <f t="shared" ref="H50:H57" si="11">G50/2</f>
        <v>36</v>
      </c>
      <c r="I50" s="11">
        <f t="shared" ref="I50:I57" si="12">G50-H50</f>
        <v>36</v>
      </c>
      <c r="J50" s="11"/>
      <c r="K50" s="11"/>
      <c r="L50" s="11"/>
      <c r="M50" s="11">
        <v>6</v>
      </c>
      <c r="N50" s="11"/>
      <c r="O50" s="11"/>
      <c r="P50" s="11"/>
      <c r="Q50" s="11"/>
      <c r="R50" s="114"/>
    </row>
    <row r="51" s="4" customFormat="1" ht="40.5" spans="1:18">
      <c r="A51" s="10"/>
      <c r="B51" s="91"/>
      <c r="C51" s="20"/>
      <c r="D51" s="10" t="s">
        <v>115</v>
      </c>
      <c r="E51" s="11" t="s">
        <v>116</v>
      </c>
      <c r="F51" s="11">
        <v>2</v>
      </c>
      <c r="G51" s="11">
        <v>48</v>
      </c>
      <c r="H51" s="11">
        <f t="shared" si="11"/>
        <v>24</v>
      </c>
      <c r="I51" s="11">
        <f t="shared" si="12"/>
        <v>24</v>
      </c>
      <c r="J51" s="11"/>
      <c r="K51" s="11"/>
      <c r="L51" s="11"/>
      <c r="M51" s="11"/>
      <c r="N51" s="11">
        <v>3</v>
      </c>
      <c r="O51" s="11"/>
      <c r="P51" s="11"/>
      <c r="Q51" s="11"/>
      <c r="R51" s="114"/>
    </row>
    <row r="52" s="4" customFormat="1" ht="40.5" spans="1:18">
      <c r="A52" s="10"/>
      <c r="B52" s="91"/>
      <c r="C52" s="20"/>
      <c r="D52" s="10" t="s">
        <v>117</v>
      </c>
      <c r="E52" s="11" t="s">
        <v>118</v>
      </c>
      <c r="F52" s="11">
        <v>2</v>
      </c>
      <c r="G52" s="11">
        <v>48</v>
      </c>
      <c r="H52" s="11">
        <f t="shared" si="11"/>
        <v>24</v>
      </c>
      <c r="I52" s="11">
        <f t="shared" si="12"/>
        <v>24</v>
      </c>
      <c r="J52" s="11"/>
      <c r="K52" s="11"/>
      <c r="L52" s="11"/>
      <c r="M52" s="11"/>
      <c r="N52" s="11">
        <v>3</v>
      </c>
      <c r="O52" s="11"/>
      <c r="P52" s="11"/>
      <c r="Q52" s="11"/>
      <c r="R52" s="114"/>
    </row>
    <row r="53" s="4" customFormat="1" ht="54" spans="1:18">
      <c r="A53" s="10"/>
      <c r="B53" s="91"/>
      <c r="C53" s="20"/>
      <c r="D53" s="10" t="s">
        <v>119</v>
      </c>
      <c r="E53" s="11" t="s">
        <v>120</v>
      </c>
      <c r="F53" s="11">
        <v>2</v>
      </c>
      <c r="G53" s="11">
        <v>48</v>
      </c>
      <c r="H53" s="11">
        <f t="shared" si="11"/>
        <v>24</v>
      </c>
      <c r="I53" s="11">
        <f t="shared" si="12"/>
        <v>24</v>
      </c>
      <c r="J53" s="11"/>
      <c r="K53" s="11"/>
      <c r="L53" s="11"/>
      <c r="M53" s="11"/>
      <c r="N53" s="11">
        <v>3</v>
      </c>
      <c r="O53" s="11"/>
      <c r="P53" s="11"/>
      <c r="Q53" s="11"/>
      <c r="R53" s="114"/>
    </row>
    <row r="54" s="4" customFormat="1" ht="54" spans="1:18">
      <c r="A54" s="10"/>
      <c r="B54" s="91"/>
      <c r="C54" s="20"/>
      <c r="D54" s="10" t="s">
        <v>121</v>
      </c>
      <c r="E54" s="11" t="s">
        <v>122</v>
      </c>
      <c r="F54" s="11">
        <v>3</v>
      </c>
      <c r="G54" s="11">
        <v>72</v>
      </c>
      <c r="H54" s="11">
        <f t="shared" si="11"/>
        <v>36</v>
      </c>
      <c r="I54" s="11">
        <f t="shared" si="12"/>
        <v>36</v>
      </c>
      <c r="J54" s="11"/>
      <c r="K54" s="11"/>
      <c r="L54" s="18"/>
      <c r="M54" s="11"/>
      <c r="N54" s="11"/>
      <c r="O54" s="11">
        <v>6</v>
      </c>
      <c r="P54" s="11"/>
      <c r="Q54" s="11"/>
      <c r="R54" s="114"/>
    </row>
    <row r="55" s="4" customFormat="1" ht="54" spans="1:18">
      <c r="A55" s="10"/>
      <c r="B55" s="91"/>
      <c r="C55" s="20"/>
      <c r="D55" s="10" t="s">
        <v>123</v>
      </c>
      <c r="E55" s="11" t="s">
        <v>124</v>
      </c>
      <c r="F55" s="11">
        <v>3</v>
      </c>
      <c r="G55" s="11">
        <v>72</v>
      </c>
      <c r="H55" s="11">
        <f t="shared" si="11"/>
        <v>36</v>
      </c>
      <c r="I55" s="11">
        <f t="shared" si="12"/>
        <v>36</v>
      </c>
      <c r="J55" s="11"/>
      <c r="K55" s="11"/>
      <c r="L55" s="11"/>
      <c r="M55" s="11"/>
      <c r="N55" s="11">
        <v>6</v>
      </c>
      <c r="O55" s="11"/>
      <c r="P55" s="11"/>
      <c r="Q55" s="11"/>
      <c r="R55" s="114"/>
    </row>
    <row r="56" s="4" customFormat="1" ht="54" spans="1:18">
      <c r="A56" s="10"/>
      <c r="B56" s="91"/>
      <c r="C56" s="20"/>
      <c r="D56" s="10" t="s">
        <v>125</v>
      </c>
      <c r="E56" s="11" t="s">
        <v>124</v>
      </c>
      <c r="F56" s="11">
        <v>3</v>
      </c>
      <c r="G56" s="11">
        <v>72</v>
      </c>
      <c r="H56" s="11">
        <f t="shared" ref="H56" si="13">G56/2</f>
        <v>36</v>
      </c>
      <c r="I56" s="11">
        <f t="shared" ref="I56" si="14">G56-H56</f>
        <v>36</v>
      </c>
      <c r="J56" s="11"/>
      <c r="K56" s="11"/>
      <c r="L56" s="11"/>
      <c r="M56" s="11"/>
      <c r="N56" s="11"/>
      <c r="O56" s="11">
        <v>6</v>
      </c>
      <c r="P56" s="11"/>
      <c r="Q56" s="11"/>
      <c r="R56" s="114"/>
    </row>
    <row r="57" s="4" customFormat="1" ht="54" spans="1:18">
      <c r="A57" s="10"/>
      <c r="B57" s="91"/>
      <c r="C57" s="20"/>
      <c r="D57" s="10" t="s">
        <v>126</v>
      </c>
      <c r="E57" s="11" t="s">
        <v>127</v>
      </c>
      <c r="F57" s="11">
        <v>3</v>
      </c>
      <c r="G57" s="11">
        <v>72</v>
      </c>
      <c r="H57" s="11">
        <f t="shared" si="11"/>
        <v>36</v>
      </c>
      <c r="I57" s="11">
        <f t="shared" si="12"/>
        <v>36</v>
      </c>
      <c r="J57" s="11"/>
      <c r="K57" s="11"/>
      <c r="L57" s="11"/>
      <c r="M57" s="11"/>
      <c r="N57" s="11">
        <v>6</v>
      </c>
      <c r="O57" s="11"/>
      <c r="P57" s="11"/>
      <c r="Q57" s="11"/>
      <c r="R57" s="114"/>
    </row>
    <row r="58" s="4" customFormat="1" ht="54" spans="1:18">
      <c r="A58" s="10"/>
      <c r="B58" s="91"/>
      <c r="C58" s="20"/>
      <c r="D58" s="10" t="s">
        <v>128</v>
      </c>
      <c r="E58" s="11" t="s">
        <v>127</v>
      </c>
      <c r="F58" s="11">
        <v>3</v>
      </c>
      <c r="G58" s="11">
        <v>72</v>
      </c>
      <c r="H58" s="11">
        <f t="shared" ref="H58:H59" si="15">G58/2</f>
        <v>36</v>
      </c>
      <c r="I58" s="11">
        <f t="shared" ref="I58:I59" si="16">G58-H58</f>
        <v>36</v>
      </c>
      <c r="J58" s="11"/>
      <c r="K58" s="11"/>
      <c r="L58" s="11"/>
      <c r="M58" s="11"/>
      <c r="N58" s="11"/>
      <c r="O58" s="11">
        <v>6</v>
      </c>
      <c r="P58" s="11"/>
      <c r="Q58" s="11"/>
      <c r="R58" s="114"/>
    </row>
    <row r="59" s="4" customFormat="1" ht="40.5" spans="1:18">
      <c r="A59" s="10"/>
      <c r="B59" s="91"/>
      <c r="C59" s="20"/>
      <c r="D59" s="10" t="s">
        <v>129</v>
      </c>
      <c r="E59" s="11" t="s">
        <v>130</v>
      </c>
      <c r="F59" s="11">
        <v>2</v>
      </c>
      <c r="G59" s="11">
        <v>48</v>
      </c>
      <c r="H59" s="11">
        <f t="shared" si="15"/>
        <v>24</v>
      </c>
      <c r="I59" s="11">
        <f t="shared" si="16"/>
        <v>24</v>
      </c>
      <c r="J59" s="11"/>
      <c r="K59" s="11"/>
      <c r="L59" s="11"/>
      <c r="M59" s="11"/>
      <c r="N59" s="11"/>
      <c r="O59" s="11">
        <v>3</v>
      </c>
      <c r="P59" s="11"/>
      <c r="Q59" s="11"/>
      <c r="R59" s="114"/>
    </row>
    <row r="60" s="4" customFormat="1" ht="81" spans="1:18">
      <c r="A60" s="10"/>
      <c r="B60" s="92"/>
      <c r="C60" s="21"/>
      <c r="D60" s="10" t="s">
        <v>131</v>
      </c>
      <c r="E60" s="11" t="s">
        <v>132</v>
      </c>
      <c r="F60" s="10">
        <v>3</v>
      </c>
      <c r="G60" s="10">
        <v>54</v>
      </c>
      <c r="H60" s="10">
        <v>36</v>
      </c>
      <c r="I60" s="10">
        <v>18</v>
      </c>
      <c r="J60" s="10"/>
      <c r="K60" s="10"/>
      <c r="L60" s="10"/>
      <c r="M60" s="10"/>
      <c r="N60" s="10"/>
      <c r="O60" s="10">
        <v>3</v>
      </c>
      <c r="P60" s="10"/>
      <c r="Q60" s="10"/>
      <c r="R60" s="114"/>
    </row>
    <row r="61" s="22" customFormat="1" spans="1:18">
      <c r="A61" s="10"/>
      <c r="B61" s="10" t="s">
        <v>133</v>
      </c>
      <c r="C61" s="10"/>
      <c r="D61" s="10"/>
      <c r="E61" s="10"/>
      <c r="F61" s="11">
        <f t="shared" ref="F61:O61" si="17">SUM(F49:F60)</f>
        <v>31</v>
      </c>
      <c r="G61" s="11">
        <f t="shared" si="17"/>
        <v>726</v>
      </c>
      <c r="H61" s="11">
        <f t="shared" si="17"/>
        <v>372</v>
      </c>
      <c r="I61" s="11">
        <f t="shared" si="17"/>
        <v>354</v>
      </c>
      <c r="J61" s="11">
        <f t="shared" si="17"/>
        <v>0</v>
      </c>
      <c r="K61" s="11">
        <f t="shared" si="17"/>
        <v>0</v>
      </c>
      <c r="L61" s="11">
        <f t="shared" si="17"/>
        <v>3</v>
      </c>
      <c r="M61" s="11">
        <f t="shared" si="17"/>
        <v>6</v>
      </c>
      <c r="N61" s="11">
        <f t="shared" si="17"/>
        <v>21</v>
      </c>
      <c r="O61" s="11">
        <f t="shared" si="17"/>
        <v>24</v>
      </c>
      <c r="P61" s="11">
        <f>SUM(P50:P60)</f>
        <v>0</v>
      </c>
      <c r="Q61" s="11">
        <f>SUM(Q50:Q60)</f>
        <v>0</v>
      </c>
      <c r="R61" s="107"/>
    </row>
    <row r="62" s="4" customFormat="1" ht="27" spans="1:18">
      <c r="A62" s="93"/>
      <c r="B62" s="10" t="s">
        <v>134</v>
      </c>
      <c r="C62" s="11">
        <v>4</v>
      </c>
      <c r="D62" s="10" t="s">
        <v>135</v>
      </c>
      <c r="E62" s="11" t="s">
        <v>136</v>
      </c>
      <c r="F62" s="11">
        <v>4</v>
      </c>
      <c r="G62" s="12">
        <v>96</v>
      </c>
      <c r="H62" s="11">
        <v>0</v>
      </c>
      <c r="I62" s="12">
        <v>96</v>
      </c>
      <c r="J62" s="11"/>
      <c r="K62" s="11"/>
      <c r="L62" s="11"/>
      <c r="M62" s="11"/>
      <c r="N62" s="11"/>
      <c r="O62" s="11"/>
      <c r="P62" s="17">
        <v>6</v>
      </c>
      <c r="Q62" s="11"/>
      <c r="R62" s="115"/>
    </row>
    <row r="63" s="4" customFormat="1" ht="39.75" spans="1:18">
      <c r="A63" s="93"/>
      <c r="B63" s="13" t="s">
        <v>137</v>
      </c>
      <c r="C63" s="17">
        <v>3</v>
      </c>
      <c r="D63" s="10" t="s">
        <v>138</v>
      </c>
      <c r="E63" s="11" t="s">
        <v>139</v>
      </c>
      <c r="F63" s="11">
        <v>3</v>
      </c>
      <c r="G63" s="12" t="s">
        <v>140</v>
      </c>
      <c r="H63" s="11">
        <v>0</v>
      </c>
      <c r="I63" s="12" t="s">
        <v>140</v>
      </c>
      <c r="J63" s="11"/>
      <c r="K63" s="11"/>
      <c r="L63" s="11"/>
      <c r="M63" s="11"/>
      <c r="N63" s="11"/>
      <c r="O63" s="11"/>
      <c r="P63" s="17">
        <v>24</v>
      </c>
      <c r="Q63" s="11"/>
      <c r="R63" s="115"/>
    </row>
    <row r="64" s="4" customFormat="1" ht="80.25" spans="1:18">
      <c r="A64" s="93"/>
      <c r="B64" s="13" t="s">
        <v>141</v>
      </c>
      <c r="C64" s="17">
        <v>2</v>
      </c>
      <c r="D64" s="10" t="s">
        <v>142</v>
      </c>
      <c r="E64" s="11" t="s">
        <v>143</v>
      </c>
      <c r="F64" s="11">
        <v>2</v>
      </c>
      <c r="G64" s="11">
        <v>36</v>
      </c>
      <c r="H64" s="11">
        <v>18</v>
      </c>
      <c r="I64" s="11">
        <f>G64-H64</f>
        <v>18</v>
      </c>
      <c r="J64" s="11"/>
      <c r="K64" s="11"/>
      <c r="L64" s="11"/>
      <c r="M64" s="11"/>
      <c r="N64" s="11"/>
      <c r="O64" s="11">
        <v>2</v>
      </c>
      <c r="P64" s="11"/>
      <c r="Q64" s="11"/>
      <c r="R64" s="115"/>
    </row>
    <row r="65" s="4" customFormat="1" spans="1:18">
      <c r="A65" s="10" t="s">
        <v>144</v>
      </c>
      <c r="B65" s="10"/>
      <c r="C65" s="10"/>
      <c r="D65" s="10"/>
      <c r="E65" s="10"/>
      <c r="F65" s="11">
        <f>F48+F61+F62+F63+F64</f>
        <v>74</v>
      </c>
      <c r="G65" s="11">
        <f>G48+G61+G62+960+G64</f>
        <v>2556</v>
      </c>
      <c r="H65" s="11">
        <f>H48+H61+H62+H63+H64</f>
        <v>900</v>
      </c>
      <c r="I65" s="11">
        <f>I48+I61+I62+960+I64</f>
        <v>1656</v>
      </c>
      <c r="J65" s="11">
        <f t="shared" ref="J65:Q65" si="18">J48+J61+J62+J63+J64</f>
        <v>10</v>
      </c>
      <c r="K65" s="11">
        <f t="shared" si="18"/>
        <v>11</v>
      </c>
      <c r="L65" s="11">
        <f t="shared" si="18"/>
        <v>18</v>
      </c>
      <c r="M65" s="11">
        <f t="shared" si="18"/>
        <v>16</v>
      </c>
      <c r="N65" s="11">
        <f t="shared" si="18"/>
        <v>24</v>
      </c>
      <c r="O65" s="11">
        <f t="shared" si="18"/>
        <v>28</v>
      </c>
      <c r="P65" s="11">
        <f t="shared" si="18"/>
        <v>30</v>
      </c>
      <c r="Q65" s="11">
        <f t="shared" si="18"/>
        <v>0</v>
      </c>
      <c r="R65" s="114"/>
    </row>
    <row r="66" s="4" customFormat="1" ht="40.5" spans="1:18">
      <c r="A66" s="10" t="s">
        <v>145</v>
      </c>
      <c r="B66" s="19" t="s">
        <v>146</v>
      </c>
      <c r="C66" s="116">
        <v>12</v>
      </c>
      <c r="D66" s="10" t="s">
        <v>147</v>
      </c>
      <c r="E66" s="11" t="s">
        <v>148</v>
      </c>
      <c r="F66" s="11">
        <v>2</v>
      </c>
      <c r="G66" s="11">
        <v>36</v>
      </c>
      <c r="H66" s="11">
        <v>18</v>
      </c>
      <c r="I66" s="11">
        <v>18</v>
      </c>
      <c r="J66" s="11">
        <v>2</v>
      </c>
      <c r="K66" s="11"/>
      <c r="L66" s="11"/>
      <c r="M66" s="11"/>
      <c r="N66" s="11"/>
      <c r="O66" s="11"/>
      <c r="P66" s="11"/>
      <c r="Q66" s="11"/>
      <c r="R66" s="114"/>
    </row>
    <row r="67" s="4" customFormat="1" ht="54" spans="1:18">
      <c r="A67" s="10"/>
      <c r="B67" s="20"/>
      <c r="C67" s="117"/>
      <c r="D67" s="10" t="s">
        <v>149</v>
      </c>
      <c r="E67" s="11" t="s">
        <v>150</v>
      </c>
      <c r="F67" s="11">
        <v>2</v>
      </c>
      <c r="G67" s="11">
        <v>36</v>
      </c>
      <c r="H67" s="11">
        <v>36</v>
      </c>
      <c r="I67" s="11">
        <v>0</v>
      </c>
      <c r="J67" s="11"/>
      <c r="K67" s="11">
        <v>2</v>
      </c>
      <c r="L67" s="11"/>
      <c r="M67" s="11"/>
      <c r="N67" s="11"/>
      <c r="O67" s="11"/>
      <c r="P67" s="11"/>
      <c r="Q67" s="11"/>
      <c r="R67" s="114"/>
    </row>
    <row r="68" s="4" customFormat="1" ht="54" spans="1:18">
      <c r="A68" s="10"/>
      <c r="B68" s="20"/>
      <c r="C68" s="117"/>
      <c r="D68" s="10" t="s">
        <v>151</v>
      </c>
      <c r="E68" s="11" t="s">
        <v>152</v>
      </c>
      <c r="F68" s="11">
        <v>2</v>
      </c>
      <c r="G68" s="11">
        <v>36</v>
      </c>
      <c r="H68" s="11">
        <v>24</v>
      </c>
      <c r="I68" s="11">
        <v>12</v>
      </c>
      <c r="J68" s="11"/>
      <c r="K68" s="11"/>
      <c r="L68" s="18"/>
      <c r="M68" s="11">
        <v>2</v>
      </c>
      <c r="N68" s="11"/>
      <c r="O68" s="11"/>
      <c r="P68" s="11"/>
      <c r="Q68" s="11"/>
      <c r="R68" s="114"/>
    </row>
    <row r="69" s="4" customFormat="1" ht="40.5" spans="1:18">
      <c r="A69" s="10"/>
      <c r="B69" s="20"/>
      <c r="C69" s="117"/>
      <c r="D69" s="10" t="s">
        <v>153</v>
      </c>
      <c r="E69" s="11" t="s">
        <v>154</v>
      </c>
      <c r="F69" s="11">
        <v>2</v>
      </c>
      <c r="G69" s="11">
        <v>48</v>
      </c>
      <c r="H69" s="11">
        <f>G69/2</f>
        <v>24</v>
      </c>
      <c r="I69" s="11">
        <f>G69-H69</f>
        <v>24</v>
      </c>
      <c r="J69" s="11"/>
      <c r="K69" s="11"/>
      <c r="L69" s="11">
        <v>3</v>
      </c>
      <c r="M69" s="11"/>
      <c r="O69" s="11"/>
      <c r="P69" s="11"/>
      <c r="Q69" s="11"/>
      <c r="R69" s="114"/>
    </row>
    <row r="70" s="4" customFormat="1" ht="41.25" customHeight="1" spans="1:18">
      <c r="A70" s="10"/>
      <c r="B70" s="20"/>
      <c r="C70" s="117"/>
      <c r="D70" s="10" t="s">
        <v>155</v>
      </c>
      <c r="E70" s="11" t="s">
        <v>156</v>
      </c>
      <c r="F70" s="11">
        <v>2</v>
      </c>
      <c r="G70" s="11">
        <v>36</v>
      </c>
      <c r="H70" s="11">
        <f t="shared" ref="H70" si="19">G70</f>
        <v>36</v>
      </c>
      <c r="I70" s="11">
        <f>G70-H70</f>
        <v>0</v>
      </c>
      <c r="J70" s="11"/>
      <c r="K70" s="11">
        <v>2</v>
      </c>
      <c r="L70" s="11"/>
      <c r="M70" s="11"/>
      <c r="N70" s="11"/>
      <c r="O70" s="11"/>
      <c r="P70" s="11"/>
      <c r="Q70" s="11"/>
      <c r="R70" s="114"/>
    </row>
    <row r="71" s="4" customFormat="1" ht="41.25" customHeight="1" spans="1:18">
      <c r="A71" s="10"/>
      <c r="B71" s="20"/>
      <c r="C71" s="117"/>
      <c r="D71" s="10" t="s">
        <v>157</v>
      </c>
      <c r="E71" s="11" t="s">
        <v>158</v>
      </c>
      <c r="F71" s="11">
        <v>2</v>
      </c>
      <c r="G71" s="11">
        <v>48</v>
      </c>
      <c r="H71" s="11">
        <f>G71/2</f>
        <v>24</v>
      </c>
      <c r="I71" s="11">
        <f t="shared" ref="I71" si="20">G71-H71</f>
        <v>24</v>
      </c>
      <c r="J71" s="11"/>
      <c r="K71" s="11"/>
      <c r="L71" s="11"/>
      <c r="M71" s="11"/>
      <c r="N71" s="11">
        <v>3</v>
      </c>
      <c r="O71" s="11"/>
      <c r="P71" s="11"/>
      <c r="Q71" s="11"/>
      <c r="R71" s="114"/>
    </row>
    <row r="72" s="4" customFormat="1" spans="1:18">
      <c r="A72" s="10"/>
      <c r="B72" s="10" t="s">
        <v>159</v>
      </c>
      <c r="C72" s="10"/>
      <c r="D72" s="10"/>
      <c r="E72" s="10"/>
      <c r="F72" s="11">
        <f t="shared" ref="F72:Q72" si="21">SUM(F66:F71)</f>
        <v>12</v>
      </c>
      <c r="G72" s="11">
        <f t="shared" si="21"/>
        <v>240</v>
      </c>
      <c r="H72" s="11">
        <f t="shared" si="21"/>
        <v>162</v>
      </c>
      <c r="I72" s="11">
        <f t="shared" si="21"/>
        <v>78</v>
      </c>
      <c r="J72" s="11">
        <f t="shared" si="21"/>
        <v>2</v>
      </c>
      <c r="K72" s="11">
        <f t="shared" si="21"/>
        <v>4</v>
      </c>
      <c r="L72" s="11">
        <f t="shared" si="21"/>
        <v>3</v>
      </c>
      <c r="M72" s="11">
        <f t="shared" si="21"/>
        <v>2</v>
      </c>
      <c r="N72" s="11">
        <f t="shared" si="21"/>
        <v>3</v>
      </c>
      <c r="O72" s="11">
        <f t="shared" si="21"/>
        <v>0</v>
      </c>
      <c r="P72" s="11">
        <f t="shared" si="21"/>
        <v>0</v>
      </c>
      <c r="Q72" s="11">
        <f t="shared" si="21"/>
        <v>0</v>
      </c>
      <c r="R72" s="114"/>
    </row>
    <row r="73" s="4" customFormat="1" ht="27" spans="1:18">
      <c r="A73" s="10"/>
      <c r="B73" s="19" t="s">
        <v>160</v>
      </c>
      <c r="C73" s="118">
        <v>19</v>
      </c>
      <c r="D73" s="10" t="s">
        <v>161</v>
      </c>
      <c r="E73" s="11" t="s">
        <v>162</v>
      </c>
      <c r="F73" s="11">
        <v>1</v>
      </c>
      <c r="G73" s="11">
        <v>18</v>
      </c>
      <c r="H73" s="11">
        <f>G73</f>
        <v>18</v>
      </c>
      <c r="I73" s="11">
        <f t="shared" ref="I73:I96" si="22">G73-H73</f>
        <v>0</v>
      </c>
      <c r="J73" s="11">
        <v>1</v>
      </c>
      <c r="K73" s="11"/>
      <c r="L73" s="11"/>
      <c r="M73" s="11"/>
      <c r="N73" s="11"/>
      <c r="O73" s="11"/>
      <c r="P73" s="11"/>
      <c r="Q73" s="11"/>
      <c r="R73" s="114"/>
    </row>
    <row r="74" s="4" customFormat="1" ht="54" spans="1:18">
      <c r="A74" s="10"/>
      <c r="B74" s="20"/>
      <c r="C74" s="119"/>
      <c r="D74" s="10" t="s">
        <v>163</v>
      </c>
      <c r="E74" s="11" t="s">
        <v>164</v>
      </c>
      <c r="F74" s="11">
        <v>2</v>
      </c>
      <c r="G74" s="11">
        <v>48</v>
      </c>
      <c r="H74" s="11">
        <v>24</v>
      </c>
      <c r="I74" s="11">
        <f t="shared" si="22"/>
        <v>24</v>
      </c>
      <c r="J74" s="11">
        <v>3</v>
      </c>
      <c r="K74" s="11"/>
      <c r="L74" s="11"/>
      <c r="M74" s="11"/>
      <c r="N74" s="11"/>
      <c r="O74" s="11"/>
      <c r="P74" s="11"/>
      <c r="Q74" s="11"/>
      <c r="R74" s="114"/>
    </row>
    <row r="75" s="4" customFormat="1" ht="27" spans="1:18">
      <c r="A75" s="10"/>
      <c r="B75" s="20"/>
      <c r="C75" s="119"/>
      <c r="D75" s="10" t="s">
        <v>165</v>
      </c>
      <c r="E75" s="11" t="s">
        <v>166</v>
      </c>
      <c r="F75" s="11">
        <v>2</v>
      </c>
      <c r="G75" s="11">
        <v>36</v>
      </c>
      <c r="H75" s="11">
        <f t="shared" ref="H75:H96" si="23">G75</f>
        <v>36</v>
      </c>
      <c r="I75" s="11">
        <f t="shared" si="22"/>
        <v>0</v>
      </c>
      <c r="J75" s="11"/>
      <c r="K75" s="11">
        <v>2</v>
      </c>
      <c r="L75" s="11"/>
      <c r="M75" s="11"/>
      <c r="N75" s="11"/>
      <c r="O75" s="11"/>
      <c r="P75" s="11"/>
      <c r="Q75" s="11"/>
      <c r="R75" s="114"/>
    </row>
    <row r="76" s="4" customFormat="1" ht="27" spans="1:18">
      <c r="A76" s="10"/>
      <c r="B76" s="20"/>
      <c r="C76" s="119"/>
      <c r="D76" s="10" t="s">
        <v>167</v>
      </c>
      <c r="E76" s="11" t="s">
        <v>168</v>
      </c>
      <c r="F76" s="11">
        <v>2</v>
      </c>
      <c r="G76" s="11">
        <v>36</v>
      </c>
      <c r="H76" s="11">
        <f t="shared" si="23"/>
        <v>36</v>
      </c>
      <c r="I76" s="11">
        <f t="shared" si="22"/>
        <v>0</v>
      </c>
      <c r="J76" s="11"/>
      <c r="K76" s="11">
        <v>2</v>
      </c>
      <c r="L76" s="11"/>
      <c r="M76" s="11"/>
      <c r="N76" s="11"/>
      <c r="O76" s="11"/>
      <c r="P76" s="11"/>
      <c r="Q76" s="11"/>
      <c r="R76" s="114"/>
    </row>
    <row r="77" s="4" customFormat="1" ht="54" spans="1:18">
      <c r="A77" s="10"/>
      <c r="B77" s="20"/>
      <c r="C77" s="119"/>
      <c r="D77" s="10" t="s">
        <v>169</v>
      </c>
      <c r="E77" s="11" t="s">
        <v>170</v>
      </c>
      <c r="F77" s="11">
        <v>2</v>
      </c>
      <c r="G77" s="11">
        <v>36</v>
      </c>
      <c r="H77" s="11">
        <f t="shared" si="23"/>
        <v>36</v>
      </c>
      <c r="I77" s="11">
        <f t="shared" si="22"/>
        <v>0</v>
      </c>
      <c r="J77" s="11"/>
      <c r="K77" s="11">
        <v>2</v>
      </c>
      <c r="L77" s="11"/>
      <c r="M77" s="11"/>
      <c r="N77" s="11"/>
      <c r="O77" s="11"/>
      <c r="P77" s="11"/>
      <c r="Q77" s="11"/>
      <c r="R77" s="114"/>
    </row>
    <row r="78" s="4" customFormat="1" ht="38.25" spans="1:18">
      <c r="A78" s="10"/>
      <c r="B78" s="20"/>
      <c r="C78" s="119"/>
      <c r="D78" s="10" t="s">
        <v>171</v>
      </c>
      <c r="E78" s="11" t="s">
        <v>172</v>
      </c>
      <c r="F78" s="11">
        <v>2</v>
      </c>
      <c r="G78" s="11">
        <v>36</v>
      </c>
      <c r="H78" s="11">
        <f t="shared" si="23"/>
        <v>36</v>
      </c>
      <c r="I78" s="11">
        <f t="shared" si="22"/>
        <v>0</v>
      </c>
      <c r="J78" s="11"/>
      <c r="K78" s="11">
        <v>2</v>
      </c>
      <c r="L78" s="11"/>
      <c r="M78" s="11"/>
      <c r="N78" s="11"/>
      <c r="O78" s="11"/>
      <c r="P78" s="11"/>
      <c r="Q78" s="11"/>
      <c r="R78" s="114"/>
    </row>
    <row r="79" s="4" customFormat="1" ht="40.5" spans="1:18">
      <c r="A79" s="10"/>
      <c r="B79" s="20"/>
      <c r="C79" s="119"/>
      <c r="D79" s="10" t="s">
        <v>173</v>
      </c>
      <c r="E79" s="11" t="s">
        <v>174</v>
      </c>
      <c r="F79" s="11">
        <v>2</v>
      </c>
      <c r="G79" s="11">
        <v>36</v>
      </c>
      <c r="H79" s="11">
        <f t="shared" si="23"/>
        <v>36</v>
      </c>
      <c r="I79" s="11">
        <f t="shared" si="22"/>
        <v>0</v>
      </c>
      <c r="J79" s="11"/>
      <c r="K79" s="11">
        <v>2</v>
      </c>
      <c r="L79" s="11"/>
      <c r="M79" s="11"/>
      <c r="N79" s="11"/>
      <c r="O79" s="11"/>
      <c r="P79" s="11"/>
      <c r="Q79" s="11"/>
      <c r="R79" s="114"/>
    </row>
    <row r="80" s="4" customFormat="1" ht="54" spans="1:18">
      <c r="A80" s="10"/>
      <c r="B80" s="20"/>
      <c r="C80" s="119"/>
      <c r="D80" s="10" t="s">
        <v>175</v>
      </c>
      <c r="E80" s="11" t="s">
        <v>176</v>
      </c>
      <c r="F80" s="11">
        <v>2</v>
      </c>
      <c r="G80" s="11">
        <v>36</v>
      </c>
      <c r="H80" s="11">
        <f t="shared" si="23"/>
        <v>36</v>
      </c>
      <c r="I80" s="11">
        <f t="shared" si="22"/>
        <v>0</v>
      </c>
      <c r="J80" s="11"/>
      <c r="K80" s="11">
        <v>2</v>
      </c>
      <c r="L80" s="11"/>
      <c r="M80" s="11"/>
      <c r="N80" s="11"/>
      <c r="O80" s="11"/>
      <c r="P80" s="11"/>
      <c r="Q80" s="11"/>
      <c r="R80" s="114"/>
    </row>
    <row r="81" s="4" customFormat="1" ht="54" spans="1:18">
      <c r="A81" s="10"/>
      <c r="B81" s="20"/>
      <c r="C81" s="119"/>
      <c r="D81" s="10" t="s">
        <v>177</v>
      </c>
      <c r="E81" s="11" t="s">
        <v>178</v>
      </c>
      <c r="F81" s="11">
        <v>2</v>
      </c>
      <c r="G81" s="11">
        <v>48</v>
      </c>
      <c r="H81" s="11">
        <f>G81/2</f>
        <v>24</v>
      </c>
      <c r="I81" s="11">
        <f t="shared" si="22"/>
        <v>24</v>
      </c>
      <c r="J81" s="11"/>
      <c r="K81" s="11"/>
      <c r="L81" s="11"/>
      <c r="M81" s="11"/>
      <c r="N81" s="11"/>
      <c r="O81" s="11">
        <v>3</v>
      </c>
      <c r="P81" s="11"/>
      <c r="Q81" s="11"/>
      <c r="R81" s="114"/>
    </row>
    <row r="82" s="4" customFormat="1" ht="40.5" spans="1:18">
      <c r="A82" s="10"/>
      <c r="B82" s="20"/>
      <c r="C82" s="119"/>
      <c r="D82" s="10" t="s">
        <v>179</v>
      </c>
      <c r="E82" s="11" t="s">
        <v>180</v>
      </c>
      <c r="F82" s="11">
        <v>2</v>
      </c>
      <c r="G82" s="11">
        <v>36</v>
      </c>
      <c r="H82" s="11">
        <v>28</v>
      </c>
      <c r="I82" s="11">
        <f t="shared" si="22"/>
        <v>8</v>
      </c>
      <c r="J82" s="11"/>
      <c r="K82" s="11"/>
      <c r="L82" s="11"/>
      <c r="M82" s="11"/>
      <c r="N82" s="11"/>
      <c r="O82" s="11">
        <v>2</v>
      </c>
      <c r="P82" s="11"/>
      <c r="Q82" s="11"/>
      <c r="R82" s="114"/>
    </row>
    <row r="83" s="4" customFormat="1" ht="27" spans="1:18">
      <c r="A83" s="10"/>
      <c r="B83" s="20"/>
      <c r="C83" s="119"/>
      <c r="D83" s="10" t="s">
        <v>181</v>
      </c>
      <c r="E83" s="11" t="s">
        <v>182</v>
      </c>
      <c r="F83" s="11">
        <v>2</v>
      </c>
      <c r="G83" s="11">
        <v>36</v>
      </c>
      <c r="H83" s="11">
        <f t="shared" si="23"/>
        <v>36</v>
      </c>
      <c r="I83" s="11">
        <f t="shared" si="22"/>
        <v>0</v>
      </c>
      <c r="J83" s="11"/>
      <c r="K83" s="11"/>
      <c r="L83" s="11">
        <v>2</v>
      </c>
      <c r="M83" s="11"/>
      <c r="N83" s="11"/>
      <c r="O83" s="11"/>
      <c r="P83" s="11"/>
      <c r="Q83" s="11"/>
      <c r="R83" s="114"/>
    </row>
    <row r="84" s="4" customFormat="1" ht="27" spans="1:18">
      <c r="A84" s="10"/>
      <c r="B84" s="20"/>
      <c r="C84" s="119"/>
      <c r="D84" s="10" t="s">
        <v>183</v>
      </c>
      <c r="E84" s="11" t="s">
        <v>184</v>
      </c>
      <c r="F84" s="11">
        <v>2</v>
      </c>
      <c r="G84" s="11">
        <v>36</v>
      </c>
      <c r="H84" s="11">
        <f t="shared" si="23"/>
        <v>36</v>
      </c>
      <c r="I84" s="11">
        <f t="shared" si="22"/>
        <v>0</v>
      </c>
      <c r="J84" s="11"/>
      <c r="K84" s="11"/>
      <c r="L84" s="11">
        <v>2</v>
      </c>
      <c r="M84" s="11"/>
      <c r="N84" s="11"/>
      <c r="O84" s="11"/>
      <c r="P84" s="11"/>
      <c r="Q84" s="11"/>
      <c r="R84" s="114"/>
    </row>
    <row r="85" s="4" customFormat="1" ht="27" spans="1:18">
      <c r="A85" s="10"/>
      <c r="B85" s="20"/>
      <c r="C85" s="119"/>
      <c r="D85" s="10" t="s">
        <v>185</v>
      </c>
      <c r="E85" s="11" t="s">
        <v>186</v>
      </c>
      <c r="F85" s="11">
        <v>1</v>
      </c>
      <c r="G85" s="11">
        <v>18</v>
      </c>
      <c r="H85" s="11">
        <f t="shared" si="23"/>
        <v>18</v>
      </c>
      <c r="I85" s="11">
        <f t="shared" si="22"/>
        <v>0</v>
      </c>
      <c r="J85" s="11"/>
      <c r="K85" s="11"/>
      <c r="L85" s="11">
        <v>1</v>
      </c>
      <c r="M85" s="11"/>
      <c r="N85" s="11"/>
      <c r="O85" s="11"/>
      <c r="P85" s="11"/>
      <c r="Q85" s="11"/>
      <c r="R85" s="114"/>
    </row>
    <row r="86" s="4" customFormat="1" ht="54" spans="1:18">
      <c r="A86" s="10"/>
      <c r="B86" s="20"/>
      <c r="C86" s="119"/>
      <c r="D86" s="10" t="s">
        <v>187</v>
      </c>
      <c r="E86" s="11" t="s">
        <v>188</v>
      </c>
      <c r="F86" s="11">
        <v>2</v>
      </c>
      <c r="G86" s="11">
        <v>36</v>
      </c>
      <c r="H86" s="11">
        <f t="shared" si="23"/>
        <v>36</v>
      </c>
      <c r="I86" s="11">
        <f t="shared" si="22"/>
        <v>0</v>
      </c>
      <c r="J86" s="11"/>
      <c r="K86" s="11"/>
      <c r="L86" s="11"/>
      <c r="M86" s="11">
        <v>2</v>
      </c>
      <c r="N86" s="11"/>
      <c r="O86" s="11"/>
      <c r="P86" s="11"/>
      <c r="Q86" s="11"/>
      <c r="R86" s="114"/>
    </row>
    <row r="87" s="4" customFormat="1" ht="27" spans="1:18">
      <c r="A87" s="10"/>
      <c r="B87" s="20"/>
      <c r="C87" s="119"/>
      <c r="D87" s="10" t="s">
        <v>189</v>
      </c>
      <c r="E87" s="11" t="s">
        <v>190</v>
      </c>
      <c r="F87" s="11">
        <v>1</v>
      </c>
      <c r="G87" s="11">
        <v>18</v>
      </c>
      <c r="H87" s="11">
        <f t="shared" si="23"/>
        <v>18</v>
      </c>
      <c r="I87" s="11">
        <f t="shared" si="22"/>
        <v>0</v>
      </c>
      <c r="J87" s="11"/>
      <c r="K87" s="11"/>
      <c r="L87" s="11"/>
      <c r="M87" s="11">
        <v>1</v>
      </c>
      <c r="N87" s="11"/>
      <c r="O87" s="11"/>
      <c r="P87" s="11"/>
      <c r="Q87" s="11"/>
      <c r="R87" s="114"/>
    </row>
    <row r="88" s="4" customFormat="1" ht="81" spans="1:18">
      <c r="A88" s="10"/>
      <c r="B88" s="20"/>
      <c r="C88" s="119"/>
      <c r="D88" s="10" t="s">
        <v>191</v>
      </c>
      <c r="E88" s="11" t="s">
        <v>192</v>
      </c>
      <c r="F88" s="11">
        <v>2</v>
      </c>
      <c r="G88" s="11">
        <v>36</v>
      </c>
      <c r="H88" s="11">
        <f t="shared" si="23"/>
        <v>36</v>
      </c>
      <c r="I88" s="11">
        <f t="shared" si="22"/>
        <v>0</v>
      </c>
      <c r="J88" s="11"/>
      <c r="K88" s="11"/>
      <c r="L88" s="11"/>
      <c r="M88" s="11">
        <v>2</v>
      </c>
      <c r="N88" s="11"/>
      <c r="O88" s="11"/>
      <c r="P88" s="11"/>
      <c r="Q88" s="11"/>
      <c r="R88" s="114"/>
    </row>
    <row r="89" s="4" customFormat="1" ht="54" spans="1:18">
      <c r="A89" s="10"/>
      <c r="B89" s="20"/>
      <c r="C89" s="119"/>
      <c r="D89" s="10" t="s">
        <v>193</v>
      </c>
      <c r="E89" s="11" t="s">
        <v>194</v>
      </c>
      <c r="F89" s="11">
        <v>2</v>
      </c>
      <c r="G89" s="11">
        <v>36</v>
      </c>
      <c r="H89" s="11">
        <f t="shared" si="23"/>
        <v>36</v>
      </c>
      <c r="I89" s="11">
        <f t="shared" si="22"/>
        <v>0</v>
      </c>
      <c r="J89" s="11"/>
      <c r="K89" s="11"/>
      <c r="L89" s="11"/>
      <c r="M89" s="11">
        <v>2</v>
      </c>
      <c r="N89" s="11"/>
      <c r="O89" s="11"/>
      <c r="P89" s="11"/>
      <c r="Q89" s="11"/>
      <c r="R89" s="114"/>
    </row>
    <row r="90" s="4" customFormat="1" ht="27" spans="1:18">
      <c r="A90" s="10"/>
      <c r="B90" s="20"/>
      <c r="C90" s="119"/>
      <c r="D90" s="10" t="s">
        <v>195</v>
      </c>
      <c r="E90" s="11" t="s">
        <v>196</v>
      </c>
      <c r="F90" s="11">
        <v>2</v>
      </c>
      <c r="G90" s="11">
        <v>36</v>
      </c>
      <c r="H90" s="11">
        <f t="shared" si="23"/>
        <v>36</v>
      </c>
      <c r="I90" s="11">
        <f t="shared" si="22"/>
        <v>0</v>
      </c>
      <c r="J90" s="11"/>
      <c r="K90" s="11"/>
      <c r="L90" s="11"/>
      <c r="M90" s="11"/>
      <c r="N90" s="11">
        <v>2</v>
      </c>
      <c r="O90" s="11"/>
      <c r="P90" s="11"/>
      <c r="Q90" s="11"/>
      <c r="R90" s="114"/>
    </row>
    <row r="91" s="4" customFormat="1" ht="27" spans="1:18">
      <c r="A91" s="10"/>
      <c r="B91" s="20"/>
      <c r="C91" s="119"/>
      <c r="D91" s="10" t="s">
        <v>197</v>
      </c>
      <c r="E91" s="11" t="s">
        <v>198</v>
      </c>
      <c r="F91" s="11">
        <v>2</v>
      </c>
      <c r="G91" s="11">
        <v>36</v>
      </c>
      <c r="H91" s="11">
        <f t="shared" si="23"/>
        <v>36</v>
      </c>
      <c r="I91" s="11">
        <f t="shared" si="22"/>
        <v>0</v>
      </c>
      <c r="J91" s="11"/>
      <c r="K91" s="11"/>
      <c r="L91" s="11"/>
      <c r="M91" s="11"/>
      <c r="N91" s="11">
        <v>2</v>
      </c>
      <c r="O91" s="11"/>
      <c r="P91" s="11"/>
      <c r="Q91" s="11"/>
      <c r="R91" s="114"/>
    </row>
    <row r="92" s="4" customFormat="1" ht="27" spans="1:18">
      <c r="A92" s="10"/>
      <c r="B92" s="20"/>
      <c r="C92" s="119"/>
      <c r="D92" s="10" t="s">
        <v>199</v>
      </c>
      <c r="E92" s="11" t="s">
        <v>200</v>
      </c>
      <c r="F92" s="11">
        <v>2</v>
      </c>
      <c r="G92" s="11">
        <v>36</v>
      </c>
      <c r="H92" s="11">
        <f t="shared" si="23"/>
        <v>36</v>
      </c>
      <c r="I92" s="11">
        <f t="shared" si="22"/>
        <v>0</v>
      </c>
      <c r="J92" s="11"/>
      <c r="K92" s="11"/>
      <c r="L92" s="11"/>
      <c r="M92" s="11"/>
      <c r="N92" s="11">
        <v>2</v>
      </c>
      <c r="O92" s="11"/>
      <c r="P92" s="11"/>
      <c r="Q92" s="11"/>
      <c r="R92" s="114"/>
    </row>
    <row r="93" s="4" customFormat="1" ht="27" spans="1:18">
      <c r="A93" s="10"/>
      <c r="B93" s="20"/>
      <c r="C93" s="119"/>
      <c r="D93" s="10" t="s">
        <v>201</v>
      </c>
      <c r="E93" s="11" t="s">
        <v>202</v>
      </c>
      <c r="F93" s="11">
        <v>2</v>
      </c>
      <c r="G93" s="11">
        <v>36</v>
      </c>
      <c r="H93" s="11">
        <f t="shared" si="23"/>
        <v>36</v>
      </c>
      <c r="I93" s="11">
        <f t="shared" si="22"/>
        <v>0</v>
      </c>
      <c r="J93" s="11"/>
      <c r="K93" s="11"/>
      <c r="L93" s="11"/>
      <c r="M93" s="11"/>
      <c r="N93" s="11">
        <v>2</v>
      </c>
      <c r="O93" s="11"/>
      <c r="P93" s="11"/>
      <c r="Q93" s="11"/>
      <c r="R93" s="114"/>
    </row>
    <row r="94" s="4" customFormat="1" ht="27" spans="1:18">
      <c r="A94" s="10"/>
      <c r="B94" s="20"/>
      <c r="C94" s="119"/>
      <c r="D94" s="10" t="s">
        <v>203</v>
      </c>
      <c r="E94" s="11" t="s">
        <v>204</v>
      </c>
      <c r="F94" s="11">
        <v>2</v>
      </c>
      <c r="G94" s="11">
        <v>36</v>
      </c>
      <c r="H94" s="11">
        <f t="shared" si="23"/>
        <v>36</v>
      </c>
      <c r="I94" s="11">
        <f t="shared" si="22"/>
        <v>0</v>
      </c>
      <c r="J94" s="11"/>
      <c r="K94" s="11"/>
      <c r="L94" s="11"/>
      <c r="M94" s="11"/>
      <c r="N94" s="11">
        <v>2</v>
      </c>
      <c r="O94" s="11"/>
      <c r="P94" s="11"/>
      <c r="Q94" s="11"/>
      <c r="R94" s="114"/>
    </row>
    <row r="95" s="4" customFormat="1" ht="54" spans="1:18">
      <c r="A95" s="10"/>
      <c r="B95" s="20"/>
      <c r="C95" s="119"/>
      <c r="D95" s="10" t="s">
        <v>205</v>
      </c>
      <c r="E95" s="11" t="s">
        <v>206</v>
      </c>
      <c r="F95" s="11">
        <v>2</v>
      </c>
      <c r="G95" s="11">
        <v>36</v>
      </c>
      <c r="H95" s="11">
        <f t="shared" si="23"/>
        <v>36</v>
      </c>
      <c r="I95" s="11">
        <f t="shared" si="22"/>
        <v>0</v>
      </c>
      <c r="J95" s="11"/>
      <c r="K95" s="11"/>
      <c r="L95" s="11"/>
      <c r="M95" s="11"/>
      <c r="N95" s="11"/>
      <c r="O95" s="11">
        <v>2</v>
      </c>
      <c r="P95" s="11"/>
      <c r="Q95" s="11"/>
      <c r="R95" s="114"/>
    </row>
    <row r="96" s="4" customFormat="1" ht="44.25" customHeight="1" spans="1:18">
      <c r="A96" s="10"/>
      <c r="B96" s="20"/>
      <c r="C96" s="119"/>
      <c r="D96" s="10" t="s">
        <v>207</v>
      </c>
      <c r="E96" s="11" t="s">
        <v>208</v>
      </c>
      <c r="F96" s="11">
        <v>2</v>
      </c>
      <c r="G96" s="11">
        <v>36</v>
      </c>
      <c r="H96" s="11">
        <f t="shared" si="23"/>
        <v>36</v>
      </c>
      <c r="I96" s="11">
        <f t="shared" si="22"/>
        <v>0</v>
      </c>
      <c r="J96" s="11"/>
      <c r="K96" s="11"/>
      <c r="L96" s="11"/>
      <c r="M96" s="11"/>
      <c r="N96" s="11"/>
      <c r="O96" s="11">
        <v>2</v>
      </c>
      <c r="P96" s="11"/>
      <c r="Q96" s="11"/>
      <c r="R96" s="114"/>
    </row>
    <row r="97" s="4" customFormat="1" spans="1:18">
      <c r="A97" s="10"/>
      <c r="B97" s="10" t="s">
        <v>209</v>
      </c>
      <c r="C97" s="10"/>
      <c r="D97" s="10"/>
      <c r="E97" s="10"/>
      <c r="F97" s="11">
        <f t="shared" ref="F97:Q97" si="24">SUM(F73:F96)</f>
        <v>45</v>
      </c>
      <c r="G97" s="11">
        <f t="shared" si="24"/>
        <v>834</v>
      </c>
      <c r="H97" s="11">
        <f t="shared" si="24"/>
        <v>778</v>
      </c>
      <c r="I97" s="11">
        <f t="shared" si="24"/>
        <v>56</v>
      </c>
      <c r="J97" s="11">
        <f t="shared" si="24"/>
        <v>4</v>
      </c>
      <c r="K97" s="11">
        <f t="shared" si="24"/>
        <v>12</v>
      </c>
      <c r="L97" s="11">
        <f t="shared" si="24"/>
        <v>5</v>
      </c>
      <c r="M97" s="11">
        <f t="shared" si="24"/>
        <v>7</v>
      </c>
      <c r="N97" s="11">
        <f t="shared" si="24"/>
        <v>10</v>
      </c>
      <c r="O97" s="11">
        <f t="shared" si="24"/>
        <v>9</v>
      </c>
      <c r="P97" s="11">
        <f t="shared" si="24"/>
        <v>0</v>
      </c>
      <c r="Q97" s="11">
        <f t="shared" si="24"/>
        <v>0</v>
      </c>
      <c r="R97" s="114"/>
    </row>
    <row r="98" s="58" customFormat="1" spans="1:18">
      <c r="A98" s="54" t="s">
        <v>210</v>
      </c>
      <c r="B98" s="54"/>
      <c r="C98" s="54"/>
      <c r="D98" s="54"/>
      <c r="E98" s="54"/>
      <c r="F98" s="11">
        <v>31</v>
      </c>
      <c r="G98" s="120">
        <f>19*F98</f>
        <v>589</v>
      </c>
      <c r="H98" s="120">
        <f>17*F98</f>
        <v>527</v>
      </c>
      <c r="I98" s="120">
        <v>37</v>
      </c>
      <c r="J98" s="120">
        <f t="shared" ref="J98:Q98" si="25">(J97/45)*31</f>
        <v>2.75555555555556</v>
      </c>
      <c r="K98" s="120">
        <f t="shared" si="25"/>
        <v>8.26666666666667</v>
      </c>
      <c r="L98" s="120">
        <f t="shared" si="25"/>
        <v>3.44444444444444</v>
      </c>
      <c r="M98" s="120">
        <f t="shared" si="25"/>
        <v>4.82222222222222</v>
      </c>
      <c r="N98" s="120">
        <f t="shared" si="25"/>
        <v>6.88888888888889</v>
      </c>
      <c r="O98" s="120">
        <f t="shared" si="25"/>
        <v>6.2</v>
      </c>
      <c r="P98" s="120">
        <f t="shared" si="25"/>
        <v>0</v>
      </c>
      <c r="Q98" s="120">
        <f t="shared" si="25"/>
        <v>0</v>
      </c>
      <c r="R98" s="123"/>
    </row>
    <row r="99" ht="241.8" customHeight="1" spans="1:17">
      <c r="A99" s="121" t="s">
        <v>211</v>
      </c>
      <c r="B99" s="122"/>
      <c r="C99" s="122"/>
      <c r="D99" s="122"/>
      <c r="E99" s="122"/>
      <c r="F99" s="122"/>
      <c r="G99" s="122"/>
      <c r="H99" s="122"/>
      <c r="I99" s="122"/>
      <c r="J99" s="122"/>
      <c r="K99" s="122"/>
      <c r="L99" s="122"/>
      <c r="M99" s="122"/>
      <c r="N99" s="122"/>
      <c r="O99" s="122"/>
      <c r="P99" s="122"/>
      <c r="Q99" s="122"/>
    </row>
  </sheetData>
  <sheetProtection selectLockedCells="1" formatRows="0" insertRows="0" insertColumns="0" deleteRows="0" sort="0" autoFilter="0" pivotTables="0"/>
  <mergeCells count="57">
    <mergeCell ref="A2:Q2"/>
    <mergeCell ref="F3:I3"/>
    <mergeCell ref="J3:Q3"/>
    <mergeCell ref="J4:K4"/>
    <mergeCell ref="L4:M4"/>
    <mergeCell ref="N4:O4"/>
    <mergeCell ref="P4:Q4"/>
    <mergeCell ref="K21:O21"/>
    <mergeCell ref="J22:M22"/>
    <mergeCell ref="J23:M23"/>
    <mergeCell ref="J24:M24"/>
    <mergeCell ref="J25:M25"/>
    <mergeCell ref="K30:N30"/>
    <mergeCell ref="A31:E31"/>
    <mergeCell ref="C32:I32"/>
    <mergeCell ref="J32:O32"/>
    <mergeCell ref="C33:I33"/>
    <mergeCell ref="J33:O33"/>
    <mergeCell ref="A34:E34"/>
    <mergeCell ref="B48:E48"/>
    <mergeCell ref="B61:E61"/>
    <mergeCell ref="A65:E65"/>
    <mergeCell ref="B72:E72"/>
    <mergeCell ref="B97:E97"/>
    <mergeCell ref="A98:E98"/>
    <mergeCell ref="A99:Q99"/>
    <mergeCell ref="A6:A30"/>
    <mergeCell ref="A32:A33"/>
    <mergeCell ref="A35:A64"/>
    <mergeCell ref="A66:A97"/>
    <mergeCell ref="B6:B9"/>
    <mergeCell ref="B10:B13"/>
    <mergeCell ref="B14:B21"/>
    <mergeCell ref="B22:B29"/>
    <mergeCell ref="B35:B47"/>
    <mergeCell ref="B49:B60"/>
    <mergeCell ref="B66:B71"/>
    <mergeCell ref="B73:B96"/>
    <mergeCell ref="C3:C5"/>
    <mergeCell ref="C6:C9"/>
    <mergeCell ref="C10:C13"/>
    <mergeCell ref="C14:C21"/>
    <mergeCell ref="C22:C29"/>
    <mergeCell ref="C35:C47"/>
    <mergeCell ref="C49:C60"/>
    <mergeCell ref="C66:C71"/>
    <mergeCell ref="C73:C96"/>
    <mergeCell ref="D3:D5"/>
    <mergeCell ref="E3:E5"/>
    <mergeCell ref="F4:F5"/>
    <mergeCell ref="G4:G5"/>
    <mergeCell ref="H4:H5"/>
    <mergeCell ref="I4:I5"/>
    <mergeCell ref="R3:R5"/>
    <mergeCell ref="R6:R33"/>
    <mergeCell ref="R35:R98"/>
    <mergeCell ref="A3:B5"/>
  </mergeCells>
  <printOptions horizontalCentered="1" verticalCentered="1"/>
  <pageMargins left="0" right="0" top="0" bottom="0"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K9" sqref="K9"/>
    </sheetView>
  </sheetViews>
  <sheetFormatPr defaultColWidth="9" defaultRowHeight="13.5" outlineLevelRow="5"/>
  <cols>
    <col min="1" max="1" width="81.4666666666667" style="1" customWidth="1"/>
  </cols>
  <sheetData>
    <row r="1" spans="1:1">
      <c r="A1" s="2" t="s">
        <v>304</v>
      </c>
    </row>
    <row r="2" ht="27" spans="1:1">
      <c r="A2" s="3" t="s">
        <v>291</v>
      </c>
    </row>
    <row r="3" spans="1:1">
      <c r="A3" s="3" t="s">
        <v>292</v>
      </c>
    </row>
    <row r="4" spans="1:1">
      <c r="A4" s="3" t="s">
        <v>293</v>
      </c>
    </row>
    <row r="5" spans="1:1">
      <c r="A5" s="3" t="s">
        <v>294</v>
      </c>
    </row>
    <row r="6" spans="1:1">
      <c r="A6" s="3" t="s">
        <v>295</v>
      </c>
    </row>
  </sheetData>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6"/>
  <sheetViews>
    <sheetView zoomScale="85" zoomScaleNormal="85" workbookViewId="0">
      <selection activeCell="T5" sqref="T5"/>
    </sheetView>
  </sheetViews>
  <sheetFormatPr defaultColWidth="9" defaultRowHeight="13.5"/>
  <cols>
    <col min="1" max="4" width="7.66666666666667" style="4" customWidth="1"/>
    <col min="5" max="16" width="4.66666666666667" style="4" customWidth="1"/>
    <col min="17" max="16384" width="9" style="4"/>
  </cols>
  <sheetData>
    <row r="1" ht="14.25" spans="1:1">
      <c r="A1" s="5" t="s">
        <v>296</v>
      </c>
    </row>
    <row r="2" ht="20.25" spans="1:16">
      <c r="A2" s="6" t="s">
        <v>297</v>
      </c>
      <c r="B2" s="6"/>
      <c r="C2" s="6"/>
      <c r="D2" s="6"/>
      <c r="E2" s="6"/>
      <c r="F2" s="6"/>
      <c r="G2" s="6"/>
      <c r="H2" s="6"/>
      <c r="I2" s="6"/>
      <c r="J2" s="6"/>
      <c r="K2" s="6"/>
      <c r="L2" s="6"/>
      <c r="M2" s="6"/>
      <c r="N2" s="6"/>
      <c r="O2" s="6"/>
      <c r="P2" s="6"/>
    </row>
    <row r="3" ht="14.25" spans="1:1">
      <c r="A3" s="5" t="s">
        <v>305</v>
      </c>
    </row>
    <row r="4" ht="14.25" spans="1:16">
      <c r="A4" s="7" t="s">
        <v>306</v>
      </c>
      <c r="B4" s="8"/>
      <c r="C4" s="8"/>
      <c r="D4" s="8"/>
      <c r="E4" s="8"/>
      <c r="F4" s="8"/>
      <c r="G4" s="8"/>
      <c r="H4" s="8"/>
      <c r="I4" s="8"/>
      <c r="J4" s="8"/>
      <c r="K4" s="8"/>
      <c r="L4" s="8"/>
      <c r="M4" s="8"/>
      <c r="N4" s="8"/>
      <c r="O4" s="8"/>
      <c r="P4" s="8"/>
    </row>
    <row r="5" spans="1:16">
      <c r="A5" s="9" t="s">
        <v>2</v>
      </c>
      <c r="B5" s="9"/>
      <c r="C5" s="9" t="s">
        <v>4</v>
      </c>
      <c r="D5" s="9" t="s">
        <v>5</v>
      </c>
      <c r="E5" s="9" t="s">
        <v>6</v>
      </c>
      <c r="F5" s="9"/>
      <c r="G5" s="9"/>
      <c r="H5" s="9"/>
      <c r="I5" s="9" t="s">
        <v>7</v>
      </c>
      <c r="J5" s="9"/>
      <c r="K5" s="9"/>
      <c r="L5" s="9"/>
      <c r="M5" s="9"/>
      <c r="N5" s="9"/>
      <c r="O5" s="9"/>
      <c r="P5" s="9"/>
    </row>
    <row r="6" spans="1:16">
      <c r="A6" s="9"/>
      <c r="B6" s="9"/>
      <c r="C6" s="9"/>
      <c r="D6" s="9"/>
      <c r="E6" s="9" t="s">
        <v>9</v>
      </c>
      <c r="F6" s="9" t="s">
        <v>10</v>
      </c>
      <c r="G6" s="9" t="s">
        <v>11</v>
      </c>
      <c r="H6" s="9" t="s">
        <v>12</v>
      </c>
      <c r="I6" s="9" t="s">
        <v>13</v>
      </c>
      <c r="J6" s="9"/>
      <c r="K6" s="9" t="s">
        <v>14</v>
      </c>
      <c r="L6" s="9"/>
      <c r="M6" s="9" t="s">
        <v>15</v>
      </c>
      <c r="N6" s="9"/>
      <c r="O6" s="9" t="s">
        <v>16</v>
      </c>
      <c r="P6" s="9"/>
    </row>
    <row r="7" spans="1:16">
      <c r="A7" s="9"/>
      <c r="B7" s="9"/>
      <c r="C7" s="9"/>
      <c r="D7" s="9"/>
      <c r="E7" s="9"/>
      <c r="F7" s="9"/>
      <c r="G7" s="9"/>
      <c r="H7" s="9"/>
      <c r="I7" s="9">
        <v>1</v>
      </c>
      <c r="J7" s="9">
        <v>2</v>
      </c>
      <c r="K7" s="9">
        <v>3</v>
      </c>
      <c r="L7" s="9">
        <v>4</v>
      </c>
      <c r="M7" s="9">
        <v>5</v>
      </c>
      <c r="N7" s="9">
        <v>6</v>
      </c>
      <c r="O7" s="9">
        <v>7</v>
      </c>
      <c r="P7" s="9">
        <v>8</v>
      </c>
    </row>
    <row r="8" ht="25.5" spans="1:16">
      <c r="A8" s="10" t="s">
        <v>307</v>
      </c>
      <c r="B8" s="10" t="s">
        <v>301</v>
      </c>
      <c r="C8" s="10" t="s">
        <v>83</v>
      </c>
      <c r="D8" s="11" t="s">
        <v>84</v>
      </c>
      <c r="E8" s="11">
        <v>3</v>
      </c>
      <c r="F8" s="11">
        <v>72</v>
      </c>
      <c r="G8" s="11">
        <f>F8/2</f>
        <v>36</v>
      </c>
      <c r="H8" s="11">
        <f t="shared" ref="H8:H17" si="0">F8-G8</f>
        <v>36</v>
      </c>
      <c r="I8" s="11">
        <v>6</v>
      </c>
      <c r="J8" s="11"/>
      <c r="K8" s="11"/>
      <c r="L8" s="11"/>
      <c r="M8" s="11"/>
      <c r="N8" s="11"/>
      <c r="O8" s="11"/>
      <c r="P8" s="11"/>
    </row>
    <row r="9" ht="67.5" spans="1:16">
      <c r="A9" s="10"/>
      <c r="B9" s="10"/>
      <c r="C9" s="10" t="s">
        <v>86</v>
      </c>
      <c r="D9" s="11" t="s">
        <v>87</v>
      </c>
      <c r="E9" s="11">
        <v>2</v>
      </c>
      <c r="F9" s="11">
        <v>36</v>
      </c>
      <c r="G9" s="11">
        <f t="shared" ref="G9:G10" si="1">F9</f>
        <v>36</v>
      </c>
      <c r="H9" s="11">
        <f t="shared" si="0"/>
        <v>0</v>
      </c>
      <c r="I9" s="11">
        <v>2</v>
      </c>
      <c r="J9" s="11"/>
      <c r="K9" s="11"/>
      <c r="L9" s="11"/>
      <c r="M9" s="11"/>
      <c r="N9" s="11"/>
      <c r="O9" s="11"/>
      <c r="P9" s="11"/>
    </row>
    <row r="10" ht="40.5" spans="1:16">
      <c r="A10" s="10"/>
      <c r="B10" s="10"/>
      <c r="C10" s="10" t="s">
        <v>88</v>
      </c>
      <c r="D10" s="11" t="s">
        <v>89</v>
      </c>
      <c r="E10" s="11">
        <v>2</v>
      </c>
      <c r="F10" s="11">
        <v>36</v>
      </c>
      <c r="G10" s="11">
        <f t="shared" si="1"/>
        <v>36</v>
      </c>
      <c r="H10" s="11">
        <f t="shared" si="0"/>
        <v>0</v>
      </c>
      <c r="I10" s="11">
        <v>2</v>
      </c>
      <c r="J10" s="11"/>
      <c r="K10" s="10"/>
      <c r="L10" s="11"/>
      <c r="M10" s="11"/>
      <c r="N10" s="11"/>
      <c r="O10" s="11"/>
      <c r="P10" s="11"/>
    </row>
    <row r="11" ht="54" spans="1:16">
      <c r="A11" s="10"/>
      <c r="B11" s="10"/>
      <c r="C11" s="10" t="s">
        <v>90</v>
      </c>
      <c r="D11" s="11" t="s">
        <v>91</v>
      </c>
      <c r="E11" s="11">
        <v>3</v>
      </c>
      <c r="F11" s="11">
        <v>72</v>
      </c>
      <c r="G11" s="11">
        <f t="shared" ref="G11" si="2">F11/2</f>
        <v>36</v>
      </c>
      <c r="H11" s="11">
        <f t="shared" si="0"/>
        <v>36</v>
      </c>
      <c r="I11" s="11"/>
      <c r="J11" s="11">
        <v>6</v>
      </c>
      <c r="K11" s="11"/>
      <c r="L11" s="11"/>
      <c r="M11" s="11"/>
      <c r="N11" s="11"/>
      <c r="O11" s="11"/>
      <c r="P11" s="11"/>
    </row>
    <row r="12" ht="40.5" spans="1:16">
      <c r="A12" s="10"/>
      <c r="B12" s="10"/>
      <c r="C12" s="10" t="s">
        <v>92</v>
      </c>
      <c r="D12" s="11" t="s">
        <v>93</v>
      </c>
      <c r="E12" s="11">
        <v>3</v>
      </c>
      <c r="F12" s="11">
        <v>54</v>
      </c>
      <c r="G12" s="11">
        <f t="shared" ref="G12:G13" si="3">F12</f>
        <v>54</v>
      </c>
      <c r="H12" s="11">
        <f t="shared" si="0"/>
        <v>0</v>
      </c>
      <c r="I12" s="11"/>
      <c r="J12" s="11">
        <v>3</v>
      </c>
      <c r="K12" s="11"/>
      <c r="L12" s="11"/>
      <c r="M12" s="11"/>
      <c r="N12" s="11"/>
      <c r="O12" s="11"/>
      <c r="P12" s="11"/>
    </row>
    <row r="13" ht="54" spans="1:16">
      <c r="A13" s="10"/>
      <c r="B13" s="10"/>
      <c r="C13" s="10" t="s">
        <v>94</v>
      </c>
      <c r="D13" s="11" t="s">
        <v>95</v>
      </c>
      <c r="E13" s="11">
        <v>1</v>
      </c>
      <c r="F13" s="11">
        <v>18</v>
      </c>
      <c r="G13" s="11">
        <f t="shared" si="3"/>
        <v>18</v>
      </c>
      <c r="H13" s="11">
        <f t="shared" si="0"/>
        <v>0</v>
      </c>
      <c r="I13" s="11"/>
      <c r="J13" s="11">
        <v>2</v>
      </c>
      <c r="K13" s="11"/>
      <c r="L13" s="11"/>
      <c r="M13" s="11"/>
      <c r="N13" s="11"/>
      <c r="O13" s="11"/>
      <c r="P13" s="11"/>
    </row>
    <row r="14" ht="54" spans="1:16">
      <c r="A14" s="10"/>
      <c r="B14" s="10"/>
      <c r="C14" s="10" t="s">
        <v>96</v>
      </c>
      <c r="D14" s="11" t="s">
        <v>97</v>
      </c>
      <c r="E14" s="11">
        <v>4</v>
      </c>
      <c r="F14" s="11">
        <v>96</v>
      </c>
      <c r="G14" s="11">
        <f t="shared" ref="G14:G15" si="4">F14/2</f>
        <v>48</v>
      </c>
      <c r="H14" s="11">
        <f t="shared" si="0"/>
        <v>48</v>
      </c>
      <c r="I14" s="11"/>
      <c r="J14" s="11"/>
      <c r="K14" s="11">
        <v>6</v>
      </c>
      <c r="L14" s="11"/>
      <c r="M14" s="11"/>
      <c r="N14" s="11"/>
      <c r="O14" s="11"/>
      <c r="P14" s="11"/>
    </row>
    <row r="15" ht="67.5" spans="1:16">
      <c r="A15" s="10"/>
      <c r="B15" s="10"/>
      <c r="C15" s="10" t="s">
        <v>98</v>
      </c>
      <c r="D15" s="11" t="s">
        <v>99</v>
      </c>
      <c r="E15" s="11">
        <v>3</v>
      </c>
      <c r="F15" s="11">
        <v>72</v>
      </c>
      <c r="G15" s="11">
        <f t="shared" si="4"/>
        <v>36</v>
      </c>
      <c r="H15" s="11">
        <f t="shared" si="0"/>
        <v>36</v>
      </c>
      <c r="I15" s="11"/>
      <c r="J15" s="11"/>
      <c r="K15" s="11">
        <v>6</v>
      </c>
      <c r="L15" s="11"/>
      <c r="M15" s="11"/>
      <c r="N15" s="11"/>
      <c r="O15" s="11"/>
      <c r="P15" s="11"/>
    </row>
    <row r="16" ht="27" spans="1:16">
      <c r="A16" s="10"/>
      <c r="B16" s="10"/>
      <c r="C16" s="10" t="s">
        <v>100</v>
      </c>
      <c r="D16" s="11" t="s">
        <v>101</v>
      </c>
      <c r="E16" s="11">
        <v>2</v>
      </c>
      <c r="F16" s="11">
        <v>36</v>
      </c>
      <c r="G16" s="11">
        <f>F16</f>
        <v>36</v>
      </c>
      <c r="H16" s="11">
        <f t="shared" si="0"/>
        <v>0</v>
      </c>
      <c r="I16" s="11"/>
      <c r="J16" s="11">
        <v>2</v>
      </c>
      <c r="K16" s="11"/>
      <c r="L16" s="11"/>
      <c r="M16" s="11"/>
      <c r="N16" s="11"/>
      <c r="O16" s="11"/>
      <c r="P16" s="11"/>
    </row>
    <row r="17" ht="54" spans="1:16">
      <c r="A17" s="10"/>
      <c r="B17" s="10"/>
      <c r="C17" s="10" t="s">
        <v>102</v>
      </c>
      <c r="D17" s="11" t="s">
        <v>103</v>
      </c>
      <c r="E17" s="11">
        <v>4</v>
      </c>
      <c r="F17" s="11">
        <v>96</v>
      </c>
      <c r="G17" s="11">
        <f>F17</f>
        <v>96</v>
      </c>
      <c r="H17" s="11">
        <f t="shared" si="0"/>
        <v>0</v>
      </c>
      <c r="I17" s="11"/>
      <c r="J17" s="11"/>
      <c r="K17" s="11"/>
      <c r="L17" s="11">
        <v>6</v>
      </c>
      <c r="M17" s="11"/>
      <c r="N17" s="11"/>
      <c r="O17" s="11"/>
      <c r="P17" s="11"/>
    </row>
    <row r="18" ht="27" spans="1:16">
      <c r="A18" s="10"/>
      <c r="B18" s="10"/>
      <c r="C18" s="10" t="s">
        <v>108</v>
      </c>
      <c r="D18" s="11" t="s">
        <v>109</v>
      </c>
      <c r="E18" s="11">
        <v>2</v>
      </c>
      <c r="F18" s="11">
        <v>48</v>
      </c>
      <c r="G18" s="11">
        <v>0</v>
      </c>
      <c r="H18" s="11">
        <v>48</v>
      </c>
      <c r="I18" s="11"/>
      <c r="J18" s="11"/>
      <c r="K18" s="11"/>
      <c r="L18" s="11">
        <v>4</v>
      </c>
      <c r="M18" s="11"/>
      <c r="N18" s="11"/>
      <c r="O18" s="11"/>
      <c r="P18" s="11"/>
    </row>
    <row r="19" spans="1:16">
      <c r="A19" s="10"/>
      <c r="B19" s="10"/>
      <c r="C19" s="10" t="s">
        <v>247</v>
      </c>
      <c r="D19" s="10"/>
      <c r="E19" s="10">
        <f>SUM(E8:E18)</f>
        <v>29</v>
      </c>
      <c r="F19" s="10">
        <f t="shared" ref="F19:P19" si="5">SUM(F8:F18)</f>
        <v>636</v>
      </c>
      <c r="G19" s="10">
        <f t="shared" si="5"/>
        <v>432</v>
      </c>
      <c r="H19" s="10">
        <f t="shared" si="5"/>
        <v>204</v>
      </c>
      <c r="I19" s="10">
        <f t="shared" si="5"/>
        <v>10</v>
      </c>
      <c r="J19" s="10">
        <f t="shared" si="5"/>
        <v>13</v>
      </c>
      <c r="K19" s="10">
        <f t="shared" si="5"/>
        <v>12</v>
      </c>
      <c r="L19" s="10">
        <f t="shared" si="5"/>
        <v>10</v>
      </c>
      <c r="M19" s="10">
        <f t="shared" si="5"/>
        <v>0</v>
      </c>
      <c r="N19" s="10">
        <f t="shared" si="5"/>
        <v>0</v>
      </c>
      <c r="O19" s="10">
        <f t="shared" si="5"/>
        <v>0</v>
      </c>
      <c r="P19" s="10">
        <f t="shared" si="5"/>
        <v>0</v>
      </c>
    </row>
    <row r="20" ht="27" spans="1:16">
      <c r="A20" s="10"/>
      <c r="B20" s="10" t="s">
        <v>134</v>
      </c>
      <c r="C20" s="10" t="s">
        <v>135</v>
      </c>
      <c r="D20" s="11" t="s">
        <v>136</v>
      </c>
      <c r="E20" s="11">
        <v>4</v>
      </c>
      <c r="F20" s="12">
        <v>96</v>
      </c>
      <c r="G20" s="11">
        <v>0</v>
      </c>
      <c r="H20" s="12">
        <v>96</v>
      </c>
      <c r="I20" s="11"/>
      <c r="J20" s="11"/>
      <c r="K20" s="11"/>
      <c r="L20" s="11"/>
      <c r="M20" s="11"/>
      <c r="N20" s="11"/>
      <c r="O20" s="17">
        <v>6</v>
      </c>
      <c r="P20" s="11"/>
    </row>
    <row r="21" ht="40.5" spans="1:16">
      <c r="A21" s="10"/>
      <c r="B21" s="13" t="s">
        <v>137</v>
      </c>
      <c r="C21" s="10" t="s">
        <v>138</v>
      </c>
      <c r="D21" s="11" t="s">
        <v>139</v>
      </c>
      <c r="E21" s="11">
        <v>3</v>
      </c>
      <c r="F21" s="12" t="s">
        <v>140</v>
      </c>
      <c r="G21" s="11">
        <v>0</v>
      </c>
      <c r="H21" s="12" t="s">
        <v>140</v>
      </c>
      <c r="I21" s="11"/>
      <c r="J21" s="11"/>
      <c r="K21" s="11"/>
      <c r="L21" s="11"/>
      <c r="M21" s="11"/>
      <c r="N21" s="11"/>
      <c r="O21" s="17">
        <v>24</v>
      </c>
      <c r="P21" s="11"/>
    </row>
    <row r="22" ht="40.5" spans="1:16">
      <c r="A22" s="10"/>
      <c r="B22" s="10"/>
      <c r="C22" s="10" t="s">
        <v>111</v>
      </c>
      <c r="D22" s="11" t="s">
        <v>112</v>
      </c>
      <c r="E22" s="11">
        <v>2</v>
      </c>
      <c r="F22" s="11">
        <v>48</v>
      </c>
      <c r="G22" s="11">
        <f t="shared" ref="G22:G33" si="6">F22/2</f>
        <v>24</v>
      </c>
      <c r="H22" s="11">
        <f t="shared" ref="H22:H33" si="7">F22-G22</f>
        <v>24</v>
      </c>
      <c r="I22" s="11"/>
      <c r="J22" s="11"/>
      <c r="K22" s="11">
        <v>3</v>
      </c>
      <c r="L22" s="11"/>
      <c r="M22" s="11"/>
      <c r="N22" s="11"/>
      <c r="O22" s="11"/>
      <c r="P22" s="11"/>
    </row>
    <row r="23" ht="39.75" spans="1:16">
      <c r="A23" s="10"/>
      <c r="B23" s="10"/>
      <c r="C23" s="10" t="s">
        <v>113</v>
      </c>
      <c r="D23" s="11" t="s">
        <v>114</v>
      </c>
      <c r="E23" s="11">
        <v>3</v>
      </c>
      <c r="F23" s="11">
        <v>72</v>
      </c>
      <c r="G23" s="11">
        <f t="shared" si="6"/>
        <v>36</v>
      </c>
      <c r="H23" s="11">
        <f t="shared" si="7"/>
        <v>36</v>
      </c>
      <c r="I23" s="11"/>
      <c r="J23" s="11"/>
      <c r="K23" s="11"/>
      <c r="L23" s="11">
        <v>6</v>
      </c>
      <c r="M23" s="11"/>
      <c r="N23" s="11"/>
      <c r="O23" s="11"/>
      <c r="P23" s="11"/>
    </row>
    <row r="24" ht="40.5" spans="1:16">
      <c r="A24" s="10"/>
      <c r="B24" s="10"/>
      <c r="C24" s="10" t="s">
        <v>115</v>
      </c>
      <c r="D24" s="11" t="s">
        <v>116</v>
      </c>
      <c r="E24" s="11">
        <v>2</v>
      </c>
      <c r="F24" s="11">
        <v>48</v>
      </c>
      <c r="G24" s="11">
        <f t="shared" si="6"/>
        <v>24</v>
      </c>
      <c r="H24" s="11">
        <f t="shared" si="7"/>
        <v>24</v>
      </c>
      <c r="I24" s="11"/>
      <c r="J24" s="11"/>
      <c r="K24" s="11"/>
      <c r="L24" s="11"/>
      <c r="M24" s="11">
        <v>4</v>
      </c>
      <c r="N24" s="11"/>
      <c r="O24" s="11"/>
      <c r="P24" s="11"/>
    </row>
    <row r="25" ht="40.5" spans="1:16">
      <c r="A25" s="10"/>
      <c r="B25" s="10"/>
      <c r="C25" s="10" t="s">
        <v>117</v>
      </c>
      <c r="D25" s="11" t="s">
        <v>118</v>
      </c>
      <c r="E25" s="11">
        <v>2</v>
      </c>
      <c r="F25" s="11">
        <v>48</v>
      </c>
      <c r="G25" s="11">
        <f t="shared" si="6"/>
        <v>24</v>
      </c>
      <c r="H25" s="11">
        <f t="shared" si="7"/>
        <v>24</v>
      </c>
      <c r="I25" s="11"/>
      <c r="J25" s="11"/>
      <c r="K25" s="11"/>
      <c r="L25" s="11"/>
      <c r="M25" s="11">
        <v>3</v>
      </c>
      <c r="N25" s="11"/>
      <c r="O25" s="11"/>
      <c r="P25" s="11"/>
    </row>
    <row r="26" ht="54" spans="1:16">
      <c r="A26" s="10"/>
      <c r="B26" s="10"/>
      <c r="C26" s="10" t="s">
        <v>106</v>
      </c>
      <c r="D26" s="11" t="s">
        <v>107</v>
      </c>
      <c r="E26" s="11">
        <v>2</v>
      </c>
      <c r="F26" s="11">
        <v>48</v>
      </c>
      <c r="G26" s="11">
        <f t="shared" si="6"/>
        <v>24</v>
      </c>
      <c r="H26" s="11">
        <f t="shared" si="7"/>
        <v>24</v>
      </c>
      <c r="I26" s="11"/>
      <c r="J26" s="11"/>
      <c r="K26" s="11"/>
      <c r="L26" s="4">
        <v>3</v>
      </c>
      <c r="M26" s="11"/>
      <c r="N26" s="11"/>
      <c r="O26" s="11"/>
      <c r="P26" s="11"/>
    </row>
    <row r="27" ht="67.5" spans="1:16">
      <c r="A27" s="10"/>
      <c r="B27" s="10"/>
      <c r="C27" s="10" t="s">
        <v>119</v>
      </c>
      <c r="D27" s="11" t="s">
        <v>120</v>
      </c>
      <c r="E27" s="11">
        <v>2</v>
      </c>
      <c r="F27" s="11">
        <v>48</v>
      </c>
      <c r="G27" s="11">
        <f t="shared" si="6"/>
        <v>24</v>
      </c>
      <c r="H27" s="11">
        <f t="shared" si="7"/>
        <v>24</v>
      </c>
      <c r="I27" s="11"/>
      <c r="J27" s="11"/>
      <c r="K27" s="11"/>
      <c r="L27" s="11"/>
      <c r="M27" s="11">
        <v>3</v>
      </c>
      <c r="N27" s="11"/>
      <c r="O27" s="11"/>
      <c r="P27" s="11"/>
    </row>
    <row r="28" ht="54" spans="1:16">
      <c r="A28" s="10"/>
      <c r="B28" s="10"/>
      <c r="C28" s="10" t="s">
        <v>121</v>
      </c>
      <c r="D28" s="11" t="s">
        <v>122</v>
      </c>
      <c r="E28" s="11">
        <v>3</v>
      </c>
      <c r="F28" s="11">
        <v>72</v>
      </c>
      <c r="G28" s="11">
        <f t="shared" si="6"/>
        <v>36</v>
      </c>
      <c r="H28" s="11">
        <f t="shared" si="7"/>
        <v>36</v>
      </c>
      <c r="I28" s="11"/>
      <c r="J28" s="11"/>
      <c r="K28" s="18"/>
      <c r="L28" s="11"/>
      <c r="M28" s="11"/>
      <c r="N28" s="11">
        <v>6</v>
      </c>
      <c r="O28" s="11"/>
      <c r="P28" s="11"/>
    </row>
    <row r="29" ht="54" spans="1:16">
      <c r="A29" s="10"/>
      <c r="B29" s="10"/>
      <c r="C29" s="10" t="s">
        <v>123</v>
      </c>
      <c r="D29" s="11" t="s">
        <v>124</v>
      </c>
      <c r="E29" s="11">
        <v>3</v>
      </c>
      <c r="F29" s="11">
        <v>72</v>
      </c>
      <c r="G29" s="11">
        <f t="shared" si="6"/>
        <v>36</v>
      </c>
      <c r="H29" s="11">
        <f t="shared" si="7"/>
        <v>36</v>
      </c>
      <c r="I29" s="11"/>
      <c r="J29" s="11"/>
      <c r="K29" s="11"/>
      <c r="L29" s="11"/>
      <c r="M29" s="11">
        <v>6</v>
      </c>
      <c r="N29" s="11"/>
      <c r="O29" s="11"/>
      <c r="P29" s="11"/>
    </row>
    <row r="30" ht="54" spans="1:16">
      <c r="A30" s="10"/>
      <c r="B30" s="10"/>
      <c r="C30" s="10" t="s">
        <v>125</v>
      </c>
      <c r="D30" s="11" t="s">
        <v>124</v>
      </c>
      <c r="E30" s="11">
        <v>3</v>
      </c>
      <c r="F30" s="11">
        <v>72</v>
      </c>
      <c r="G30" s="11">
        <f t="shared" si="6"/>
        <v>36</v>
      </c>
      <c r="H30" s="11">
        <f t="shared" si="7"/>
        <v>36</v>
      </c>
      <c r="I30" s="11"/>
      <c r="J30" s="11"/>
      <c r="K30" s="11"/>
      <c r="L30" s="11"/>
      <c r="M30" s="11"/>
      <c r="N30" s="11">
        <v>6</v>
      </c>
      <c r="O30" s="11"/>
      <c r="P30" s="11"/>
    </row>
    <row r="31" ht="54" spans="1:16">
      <c r="A31" s="10"/>
      <c r="B31" s="10"/>
      <c r="C31" s="10" t="s">
        <v>126</v>
      </c>
      <c r="D31" s="11" t="s">
        <v>127</v>
      </c>
      <c r="E31" s="11">
        <v>3</v>
      </c>
      <c r="F31" s="11">
        <v>72</v>
      </c>
      <c r="G31" s="11">
        <f t="shared" si="6"/>
        <v>36</v>
      </c>
      <c r="H31" s="11">
        <f t="shared" si="7"/>
        <v>36</v>
      </c>
      <c r="I31" s="11"/>
      <c r="J31" s="11"/>
      <c r="K31" s="11"/>
      <c r="L31" s="11"/>
      <c r="M31" s="11">
        <v>6</v>
      </c>
      <c r="N31" s="11"/>
      <c r="O31" s="11"/>
      <c r="P31" s="11"/>
    </row>
    <row r="32" ht="54" spans="1:16">
      <c r="A32" s="10"/>
      <c r="B32" s="10"/>
      <c r="C32" s="10" t="s">
        <v>128</v>
      </c>
      <c r="D32" s="11" t="s">
        <v>127</v>
      </c>
      <c r="E32" s="11">
        <v>3</v>
      </c>
      <c r="F32" s="11">
        <v>72</v>
      </c>
      <c r="G32" s="11">
        <f t="shared" si="6"/>
        <v>36</v>
      </c>
      <c r="H32" s="11">
        <f t="shared" si="7"/>
        <v>36</v>
      </c>
      <c r="I32" s="11"/>
      <c r="J32" s="11"/>
      <c r="K32" s="11"/>
      <c r="L32" s="11"/>
      <c r="M32" s="11"/>
      <c r="N32" s="11">
        <v>6</v>
      </c>
      <c r="O32" s="11"/>
      <c r="P32" s="11"/>
    </row>
    <row r="33" ht="40.5" spans="1:16">
      <c r="A33" s="10"/>
      <c r="B33" s="10"/>
      <c r="C33" s="10" t="s">
        <v>129</v>
      </c>
      <c r="D33" s="11" t="s">
        <v>130</v>
      </c>
      <c r="E33" s="11">
        <v>3</v>
      </c>
      <c r="F33" s="11">
        <v>72</v>
      </c>
      <c r="G33" s="11">
        <f t="shared" si="6"/>
        <v>36</v>
      </c>
      <c r="H33" s="11">
        <f t="shared" si="7"/>
        <v>36</v>
      </c>
      <c r="I33" s="11"/>
      <c r="J33" s="11"/>
      <c r="K33" s="11"/>
      <c r="L33" s="11"/>
      <c r="M33" s="11"/>
      <c r="N33" s="11">
        <v>6</v>
      </c>
      <c r="O33" s="11"/>
      <c r="P33" s="11"/>
    </row>
    <row r="34" spans="1:16">
      <c r="A34" s="10"/>
      <c r="B34" s="10"/>
      <c r="C34" s="14" t="s">
        <v>247</v>
      </c>
      <c r="D34" s="15"/>
      <c r="E34" s="10">
        <f t="shared" ref="E34:P34" si="8">SUM(E22:E32)</f>
        <v>28</v>
      </c>
      <c r="F34" s="10">
        <f t="shared" si="8"/>
        <v>672</v>
      </c>
      <c r="G34" s="10">
        <f t="shared" si="8"/>
        <v>336</v>
      </c>
      <c r="H34" s="10">
        <f t="shared" si="8"/>
        <v>336</v>
      </c>
      <c r="I34" s="10">
        <f t="shared" si="8"/>
        <v>0</v>
      </c>
      <c r="J34" s="10">
        <f t="shared" si="8"/>
        <v>0</v>
      </c>
      <c r="K34" s="10">
        <f t="shared" si="8"/>
        <v>3</v>
      </c>
      <c r="L34" s="10">
        <f t="shared" si="8"/>
        <v>9</v>
      </c>
      <c r="M34" s="10">
        <f t="shared" si="8"/>
        <v>22</v>
      </c>
      <c r="N34" s="10">
        <f t="shared" si="8"/>
        <v>18</v>
      </c>
      <c r="O34" s="10">
        <f t="shared" si="8"/>
        <v>0</v>
      </c>
      <c r="P34" s="10">
        <f t="shared" si="8"/>
        <v>0</v>
      </c>
    </row>
    <row r="35" ht="54" spans="1:16">
      <c r="A35" s="10" t="s">
        <v>302</v>
      </c>
      <c r="B35" s="10"/>
      <c r="C35" s="10" t="s">
        <v>155</v>
      </c>
      <c r="D35" s="11" t="s">
        <v>156</v>
      </c>
      <c r="E35" s="11">
        <v>2</v>
      </c>
      <c r="F35" s="11">
        <v>36</v>
      </c>
      <c r="G35" s="11">
        <f>F35</f>
        <v>36</v>
      </c>
      <c r="H35" s="11">
        <f t="shared" ref="H35:H44" si="9">F35-G35</f>
        <v>0</v>
      </c>
      <c r="I35" s="11"/>
      <c r="J35" s="11"/>
      <c r="K35" s="11"/>
      <c r="L35" s="11">
        <v>2</v>
      </c>
      <c r="M35" s="11"/>
      <c r="N35" s="11"/>
      <c r="O35" s="11"/>
      <c r="P35" s="11"/>
    </row>
    <row r="36" ht="67.5" spans="1:16">
      <c r="A36" s="10"/>
      <c r="B36" s="10"/>
      <c r="C36" s="10" t="s">
        <v>104</v>
      </c>
      <c r="D36" s="11" t="s">
        <v>105</v>
      </c>
      <c r="E36" s="11">
        <v>2</v>
      </c>
      <c r="F36" s="11">
        <v>36</v>
      </c>
      <c r="G36" s="11">
        <f>F36</f>
        <v>36</v>
      </c>
      <c r="H36" s="11">
        <f t="shared" si="9"/>
        <v>0</v>
      </c>
      <c r="I36" s="11"/>
      <c r="J36" s="11"/>
      <c r="K36" s="11"/>
      <c r="L36" s="11"/>
      <c r="M36" s="11"/>
      <c r="N36" s="11">
        <v>2</v>
      </c>
      <c r="O36" s="11"/>
      <c r="P36" s="11"/>
    </row>
    <row r="37" ht="54" spans="1:16">
      <c r="A37" s="10"/>
      <c r="B37" s="10"/>
      <c r="C37" s="10" t="s">
        <v>177</v>
      </c>
      <c r="D37" s="11" t="s">
        <v>178</v>
      </c>
      <c r="E37" s="11">
        <v>2</v>
      </c>
      <c r="F37" s="11">
        <v>48</v>
      </c>
      <c r="G37" s="11">
        <f>F37/2</f>
        <v>24</v>
      </c>
      <c r="H37" s="11">
        <f t="shared" si="9"/>
        <v>24</v>
      </c>
      <c r="I37" s="11"/>
      <c r="J37" s="11"/>
      <c r="K37" s="11"/>
      <c r="L37" s="11"/>
      <c r="M37" s="11"/>
      <c r="N37" s="11">
        <v>3</v>
      </c>
      <c r="O37" s="11"/>
      <c r="P37" s="11"/>
    </row>
    <row r="38" ht="54" spans="1:16">
      <c r="A38" s="10"/>
      <c r="B38" s="10"/>
      <c r="C38" s="10" t="s">
        <v>153</v>
      </c>
      <c r="D38" s="11" t="s">
        <v>154</v>
      </c>
      <c r="E38" s="11">
        <v>4</v>
      </c>
      <c r="F38" s="11">
        <v>96</v>
      </c>
      <c r="G38" s="11">
        <f>F38/2</f>
        <v>48</v>
      </c>
      <c r="H38" s="11">
        <f t="shared" si="9"/>
        <v>48</v>
      </c>
      <c r="I38" s="11"/>
      <c r="J38" s="11"/>
      <c r="K38" s="11"/>
      <c r="L38" s="11">
        <v>6</v>
      </c>
      <c r="M38" s="11"/>
      <c r="N38" s="11"/>
      <c r="O38" s="11"/>
      <c r="P38" s="11"/>
    </row>
    <row r="39" ht="54" spans="1:16">
      <c r="A39" s="10"/>
      <c r="B39" s="10"/>
      <c r="C39" s="10" t="s">
        <v>163</v>
      </c>
      <c r="D39" s="11" t="s">
        <v>164</v>
      </c>
      <c r="E39" s="11">
        <v>2</v>
      </c>
      <c r="F39" s="11">
        <v>48</v>
      </c>
      <c r="G39" s="11">
        <v>24</v>
      </c>
      <c r="H39" s="11">
        <f t="shared" si="9"/>
        <v>24</v>
      </c>
      <c r="I39" s="11">
        <v>3</v>
      </c>
      <c r="J39" s="11"/>
      <c r="K39" s="11"/>
      <c r="L39" s="11"/>
      <c r="M39" s="11"/>
      <c r="N39" s="11"/>
      <c r="O39" s="11"/>
      <c r="P39" s="11"/>
    </row>
    <row r="40" ht="38.25" spans="1:16">
      <c r="A40" s="10"/>
      <c r="B40" s="10"/>
      <c r="C40" s="10" t="s">
        <v>171</v>
      </c>
      <c r="D40" s="11" t="s">
        <v>172</v>
      </c>
      <c r="E40" s="11">
        <v>2</v>
      </c>
      <c r="F40" s="11">
        <v>36</v>
      </c>
      <c r="G40" s="11">
        <f t="shared" ref="G40:G44" si="10">F40</f>
        <v>36</v>
      </c>
      <c r="H40" s="11">
        <f t="shared" si="9"/>
        <v>0</v>
      </c>
      <c r="I40" s="11"/>
      <c r="J40" s="11">
        <v>2</v>
      </c>
      <c r="K40" s="11"/>
      <c r="L40" s="11"/>
      <c r="M40" s="11"/>
      <c r="N40" s="11"/>
      <c r="O40" s="11"/>
      <c r="P40" s="11"/>
    </row>
    <row r="41" ht="27" spans="1:16">
      <c r="A41" s="10"/>
      <c r="B41" s="10"/>
      <c r="C41" s="10" t="s">
        <v>181</v>
      </c>
      <c r="D41" s="11" t="s">
        <v>182</v>
      </c>
      <c r="E41" s="11">
        <v>2</v>
      </c>
      <c r="F41" s="11">
        <v>36</v>
      </c>
      <c r="G41" s="11">
        <f t="shared" si="10"/>
        <v>36</v>
      </c>
      <c r="H41" s="11">
        <f t="shared" si="9"/>
        <v>0</v>
      </c>
      <c r="I41" s="11"/>
      <c r="J41" s="11"/>
      <c r="K41" s="11">
        <v>2</v>
      </c>
      <c r="L41" s="11"/>
      <c r="M41" s="11"/>
      <c r="N41" s="11"/>
      <c r="O41" s="11"/>
      <c r="P41" s="11"/>
    </row>
    <row r="42" ht="67.5" spans="1:16">
      <c r="A42" s="10"/>
      <c r="B42" s="10"/>
      <c r="C42" s="10" t="s">
        <v>157</v>
      </c>
      <c r="D42" s="11" t="s">
        <v>158</v>
      </c>
      <c r="E42" s="11">
        <v>2</v>
      </c>
      <c r="F42" s="11">
        <v>48</v>
      </c>
      <c r="G42" s="11">
        <f>F42/2</f>
        <v>24</v>
      </c>
      <c r="H42" s="11">
        <f t="shared" si="9"/>
        <v>24</v>
      </c>
      <c r="I42" s="11"/>
      <c r="J42" s="11"/>
      <c r="K42" s="11"/>
      <c r="L42" s="11"/>
      <c r="M42" s="11">
        <v>3</v>
      </c>
      <c r="N42" s="11"/>
      <c r="O42" s="11"/>
      <c r="P42" s="11"/>
    </row>
    <row r="43" ht="40.5" spans="1:16">
      <c r="A43" s="10"/>
      <c r="B43" s="10"/>
      <c r="C43" s="10" t="s">
        <v>179</v>
      </c>
      <c r="D43" s="11" t="s">
        <v>180</v>
      </c>
      <c r="E43" s="11">
        <v>2</v>
      </c>
      <c r="F43" s="11">
        <v>36</v>
      </c>
      <c r="G43" s="11">
        <v>28</v>
      </c>
      <c r="H43" s="11">
        <f t="shared" si="9"/>
        <v>8</v>
      </c>
      <c r="I43" s="11"/>
      <c r="J43" s="11"/>
      <c r="K43" s="11"/>
      <c r="L43" s="11"/>
      <c r="M43" s="11"/>
      <c r="N43" s="11">
        <v>2</v>
      </c>
      <c r="O43" s="11"/>
      <c r="P43" s="11"/>
    </row>
    <row r="44" ht="54" spans="1:16">
      <c r="A44" s="10"/>
      <c r="B44" s="10"/>
      <c r="C44" s="10" t="s">
        <v>205</v>
      </c>
      <c r="D44" s="11" t="s">
        <v>206</v>
      </c>
      <c r="E44" s="11">
        <v>2</v>
      </c>
      <c r="F44" s="11">
        <v>36</v>
      </c>
      <c r="G44" s="11">
        <f t="shared" si="10"/>
        <v>36</v>
      </c>
      <c r="H44" s="11">
        <f t="shared" si="9"/>
        <v>0</v>
      </c>
      <c r="I44" s="11"/>
      <c r="J44" s="11"/>
      <c r="K44" s="11"/>
      <c r="L44" s="11"/>
      <c r="M44" s="11"/>
      <c r="N44" s="11">
        <v>2</v>
      </c>
      <c r="O44" s="11"/>
      <c r="P44" s="11"/>
    </row>
    <row r="45" spans="1:16">
      <c r="A45" s="10"/>
      <c r="B45" s="10"/>
      <c r="C45" s="10" t="s">
        <v>247</v>
      </c>
      <c r="D45" s="10"/>
      <c r="E45" s="11">
        <f t="shared" ref="E45:P45" si="11">SUM(E35:E44)</f>
        <v>22</v>
      </c>
      <c r="F45" s="11">
        <f t="shared" si="11"/>
        <v>456</v>
      </c>
      <c r="G45" s="11">
        <f t="shared" si="11"/>
        <v>328</v>
      </c>
      <c r="H45" s="11">
        <f t="shared" si="11"/>
        <v>128</v>
      </c>
      <c r="I45" s="11">
        <f t="shared" si="11"/>
        <v>3</v>
      </c>
      <c r="J45" s="11">
        <f t="shared" si="11"/>
        <v>2</v>
      </c>
      <c r="K45" s="11">
        <f t="shared" si="11"/>
        <v>2</v>
      </c>
      <c r="L45" s="11">
        <f t="shared" si="11"/>
        <v>8</v>
      </c>
      <c r="M45" s="11">
        <f t="shared" si="11"/>
        <v>3</v>
      </c>
      <c r="N45" s="11">
        <f t="shared" si="11"/>
        <v>9</v>
      </c>
      <c r="O45" s="11">
        <f t="shared" si="11"/>
        <v>0</v>
      </c>
      <c r="P45" s="11">
        <f t="shared" si="11"/>
        <v>0</v>
      </c>
    </row>
    <row r="46" ht="47.1" customHeight="1" spans="1:16">
      <c r="A46" s="16" t="s">
        <v>308</v>
      </c>
      <c r="B46" s="16"/>
      <c r="C46" s="16"/>
      <c r="D46" s="16"/>
      <c r="E46" s="16"/>
      <c r="F46" s="16"/>
      <c r="G46" s="16"/>
      <c r="H46" s="16"/>
      <c r="I46" s="16"/>
      <c r="J46" s="16"/>
      <c r="K46" s="16"/>
      <c r="L46" s="16"/>
      <c r="M46" s="16"/>
      <c r="N46" s="16"/>
      <c r="O46" s="16"/>
      <c r="P46" s="16"/>
    </row>
  </sheetData>
  <mergeCells count="23">
    <mergeCell ref="A2:P2"/>
    <mergeCell ref="A4:P4"/>
    <mergeCell ref="E5:H5"/>
    <mergeCell ref="I5:P5"/>
    <mergeCell ref="I6:J6"/>
    <mergeCell ref="K6:L6"/>
    <mergeCell ref="M6:N6"/>
    <mergeCell ref="O6:P6"/>
    <mergeCell ref="C19:D19"/>
    <mergeCell ref="C34:D34"/>
    <mergeCell ref="C45:D45"/>
    <mergeCell ref="A46:P46"/>
    <mergeCell ref="A8:A34"/>
    <mergeCell ref="B8:B19"/>
    <mergeCell ref="B22:B34"/>
    <mergeCell ref="C5:C7"/>
    <mergeCell ref="D5:D7"/>
    <mergeCell ref="E6:E7"/>
    <mergeCell ref="F6:F7"/>
    <mergeCell ref="G6:G7"/>
    <mergeCell ref="H6:H7"/>
    <mergeCell ref="A5:B7"/>
    <mergeCell ref="A35:B45"/>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K9" sqref="K9"/>
    </sheetView>
  </sheetViews>
  <sheetFormatPr defaultColWidth="9" defaultRowHeight="13.5" outlineLevelRow="5"/>
  <cols>
    <col min="1" max="1" width="81.4666666666667" style="1" customWidth="1"/>
  </cols>
  <sheetData>
    <row r="1" spans="1:1">
      <c r="A1" s="2" t="s">
        <v>309</v>
      </c>
    </row>
    <row r="2" ht="27" spans="1:1">
      <c r="A2" s="3" t="s">
        <v>291</v>
      </c>
    </row>
    <row r="3" spans="1:1">
      <c r="A3" s="3" t="s">
        <v>292</v>
      </c>
    </row>
    <row r="4" spans="1:1">
      <c r="A4" s="3" t="s">
        <v>293</v>
      </c>
    </row>
    <row r="5" spans="1:1">
      <c r="A5" s="3" t="s">
        <v>294</v>
      </c>
    </row>
    <row r="6" spans="1:1">
      <c r="A6" s="3" t="s">
        <v>295</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zoomScale="91" zoomScaleNormal="91" workbookViewId="0">
      <selection activeCell="C10" sqref="C10:L10"/>
    </sheetView>
  </sheetViews>
  <sheetFormatPr defaultColWidth="9" defaultRowHeight="13.5"/>
  <cols>
    <col min="1" max="4" width="8" style="4" customWidth="1"/>
    <col min="5" max="12" width="6.46666666666667" style="4" customWidth="1"/>
    <col min="13" max="13" width="65.4666666666667" style="4" hidden="1" customWidth="1"/>
    <col min="14" max="16384" width="9" style="4"/>
  </cols>
  <sheetData>
    <row r="1" ht="14.25" spans="1:1">
      <c r="A1" s="5" t="s">
        <v>212</v>
      </c>
    </row>
    <row r="2" ht="20.25" spans="1:12">
      <c r="A2" s="34" t="s">
        <v>213</v>
      </c>
      <c r="B2" s="34"/>
      <c r="C2" s="34"/>
      <c r="D2" s="34"/>
      <c r="E2" s="34"/>
      <c r="F2" s="34"/>
      <c r="G2" s="34"/>
      <c r="H2" s="34"/>
      <c r="I2" s="34"/>
      <c r="J2" s="34"/>
      <c r="K2" s="34"/>
      <c r="L2" s="34"/>
    </row>
    <row r="3" ht="15" customHeight="1" spans="1:13">
      <c r="A3" s="37" t="s">
        <v>214</v>
      </c>
      <c r="B3" s="37" t="s">
        <v>215</v>
      </c>
      <c r="C3" s="59" t="s">
        <v>216</v>
      </c>
      <c r="D3" s="59" t="s">
        <v>10</v>
      </c>
      <c r="E3" s="59" t="s">
        <v>217</v>
      </c>
      <c r="F3" s="59"/>
      <c r="G3" s="59"/>
      <c r="H3" s="59"/>
      <c r="I3" s="59"/>
      <c r="J3" s="59"/>
      <c r="K3" s="59"/>
      <c r="L3" s="59"/>
      <c r="M3" s="64" t="s">
        <v>8</v>
      </c>
    </row>
    <row r="4" spans="1:13">
      <c r="A4" s="43"/>
      <c r="B4" s="43"/>
      <c r="C4" s="59"/>
      <c r="D4" s="59"/>
      <c r="E4" s="59" t="s">
        <v>218</v>
      </c>
      <c r="F4" s="59" t="s">
        <v>219</v>
      </c>
      <c r="G4" s="59" t="s">
        <v>220</v>
      </c>
      <c r="H4" s="59" t="s">
        <v>221</v>
      </c>
      <c r="I4" s="59" t="s">
        <v>222</v>
      </c>
      <c r="J4" s="59" t="s">
        <v>223</v>
      </c>
      <c r="K4" s="59" t="s">
        <v>224</v>
      </c>
      <c r="L4" s="59" t="s">
        <v>225</v>
      </c>
      <c r="M4" s="65"/>
    </row>
    <row r="5" ht="15" customHeight="1" spans="1:13">
      <c r="A5" s="48" t="s">
        <v>226</v>
      </c>
      <c r="B5" s="48" t="s">
        <v>227</v>
      </c>
      <c r="C5" s="60">
        <f>[1]附表一!F31</f>
        <v>47</v>
      </c>
      <c r="D5" s="61">
        <f>[1]附表一!G31</f>
        <v>924</v>
      </c>
      <c r="E5" s="60">
        <v>12</v>
      </c>
      <c r="F5" s="60">
        <v>11</v>
      </c>
      <c r="G5" s="60">
        <v>13</v>
      </c>
      <c r="H5" s="60">
        <v>11</v>
      </c>
      <c r="I5" s="60">
        <v>0</v>
      </c>
      <c r="J5" s="60">
        <v>0</v>
      </c>
      <c r="K5" s="60">
        <v>0</v>
      </c>
      <c r="L5" s="60">
        <v>0</v>
      </c>
      <c r="M5" s="66" t="s">
        <v>228</v>
      </c>
    </row>
    <row r="6" spans="1:13">
      <c r="A6" s="48"/>
      <c r="B6" s="10" t="s">
        <v>229</v>
      </c>
      <c r="C6" s="60">
        <f>[1]附表一!F34</f>
        <v>8</v>
      </c>
      <c r="D6" s="60">
        <f>[1]附表一!G34</f>
        <v>144</v>
      </c>
      <c r="E6" s="60">
        <v>1</v>
      </c>
      <c r="F6" s="60">
        <v>2</v>
      </c>
      <c r="G6" s="60">
        <v>1</v>
      </c>
      <c r="H6" s="60">
        <v>2</v>
      </c>
      <c r="I6" s="60">
        <v>1</v>
      </c>
      <c r="J6" s="60">
        <v>1</v>
      </c>
      <c r="K6" s="60">
        <v>0</v>
      </c>
      <c r="L6" s="60">
        <v>0</v>
      </c>
      <c r="M6" s="67"/>
    </row>
    <row r="7" ht="15" customHeight="1" spans="1:13">
      <c r="A7" s="48" t="s">
        <v>230</v>
      </c>
      <c r="B7" s="10" t="s">
        <v>227</v>
      </c>
      <c r="C7" s="60">
        <f>[1]附表一!F64</f>
        <v>74</v>
      </c>
      <c r="D7" s="60">
        <f>[1]附表一!G64</f>
        <v>2532</v>
      </c>
      <c r="E7" s="60">
        <v>7</v>
      </c>
      <c r="F7" s="60">
        <v>7</v>
      </c>
      <c r="G7" s="60">
        <v>8</v>
      </c>
      <c r="H7" s="60">
        <v>9</v>
      </c>
      <c r="I7" s="60">
        <v>14</v>
      </c>
      <c r="J7" s="60">
        <v>18</v>
      </c>
      <c r="K7" s="60">
        <v>7</v>
      </c>
      <c r="L7" s="60">
        <v>0</v>
      </c>
      <c r="M7" s="67"/>
    </row>
    <row r="8" spans="1:13">
      <c r="A8" s="48"/>
      <c r="B8" s="10" t="s">
        <v>229</v>
      </c>
      <c r="C8" s="60">
        <f>[1]附表一!F96</f>
        <v>31</v>
      </c>
      <c r="D8" s="60">
        <v>589</v>
      </c>
      <c r="E8" s="62">
        <v>2.75555555555556</v>
      </c>
      <c r="F8" s="62">
        <v>8.26666666666667</v>
      </c>
      <c r="G8" s="62">
        <v>3.44444444444444</v>
      </c>
      <c r="H8" s="62">
        <v>4.82222222222222</v>
      </c>
      <c r="I8" s="62">
        <v>6.88888888888889</v>
      </c>
      <c r="J8" s="62">
        <v>6.2</v>
      </c>
      <c r="K8" s="60">
        <v>0</v>
      </c>
      <c r="L8" s="60">
        <v>0</v>
      </c>
      <c r="M8" s="67"/>
    </row>
    <row r="9" s="58" customFormat="1" ht="35.1" customHeight="1" spans="1:13">
      <c r="A9" s="48" t="s">
        <v>231</v>
      </c>
      <c r="B9" s="48"/>
      <c r="C9" s="60">
        <f t="shared" ref="C9:L9" si="0">SUM(C5:C8)</f>
        <v>160</v>
      </c>
      <c r="D9" s="60">
        <f t="shared" si="0"/>
        <v>4189</v>
      </c>
      <c r="E9" s="60">
        <f t="shared" si="0"/>
        <v>22.7555555555556</v>
      </c>
      <c r="F9" s="60">
        <f t="shared" si="0"/>
        <v>28.2666666666667</v>
      </c>
      <c r="G9" s="60">
        <f t="shared" si="0"/>
        <v>25.4444444444444</v>
      </c>
      <c r="H9" s="60">
        <f t="shared" si="0"/>
        <v>26.8222222222222</v>
      </c>
      <c r="I9" s="60">
        <f t="shared" si="0"/>
        <v>21.8888888888889</v>
      </c>
      <c r="J9" s="60">
        <f t="shared" si="0"/>
        <v>25.2</v>
      </c>
      <c r="K9" s="60">
        <f t="shared" si="0"/>
        <v>7</v>
      </c>
      <c r="L9" s="60">
        <f t="shared" si="0"/>
        <v>0</v>
      </c>
      <c r="M9" s="68"/>
    </row>
    <row r="10" ht="51" customHeight="1" spans="1:13">
      <c r="A10" s="59" t="s">
        <v>232</v>
      </c>
      <c r="B10" s="59"/>
      <c r="C10" s="63" t="s">
        <v>233</v>
      </c>
      <c r="D10" s="10"/>
      <c r="E10" s="10"/>
      <c r="F10" s="10"/>
      <c r="G10" s="10"/>
      <c r="H10" s="10"/>
      <c r="I10" s="10"/>
      <c r="J10" s="10"/>
      <c r="K10" s="10"/>
      <c r="L10" s="10"/>
      <c r="M10" s="67"/>
    </row>
  </sheetData>
  <mergeCells count="13">
    <mergeCell ref="A2:L2"/>
    <mergeCell ref="E3:L3"/>
    <mergeCell ref="A9:B9"/>
    <mergeCell ref="A10:B10"/>
    <mergeCell ref="C10:L10"/>
    <mergeCell ref="A3:A4"/>
    <mergeCell ref="A5:A6"/>
    <mergeCell ref="A7:A8"/>
    <mergeCell ref="B3:B4"/>
    <mergeCell ref="C3:C4"/>
    <mergeCell ref="D3:D4"/>
    <mergeCell ref="M3:M4"/>
    <mergeCell ref="M5:M10"/>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K9" sqref="K9"/>
    </sheetView>
  </sheetViews>
  <sheetFormatPr defaultColWidth="9" defaultRowHeight="13.5" outlineLevelRow="4"/>
  <cols>
    <col min="1" max="1" width="82" customWidth="1"/>
  </cols>
  <sheetData>
    <row r="1" spans="1:1">
      <c r="A1" s="23" t="s">
        <v>234</v>
      </c>
    </row>
    <row r="2" ht="54" spans="1:1">
      <c r="A2" s="24" t="s">
        <v>235</v>
      </c>
    </row>
    <row r="3" ht="54" spans="1:1">
      <c r="A3" s="32" t="s">
        <v>236</v>
      </c>
    </row>
    <row r="4" ht="42" spans="1:1">
      <c r="A4" s="32" t="s">
        <v>237</v>
      </c>
    </row>
    <row r="5" spans="1:1">
      <c r="A5" s="32"/>
    </row>
  </sheetData>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zoomScale="85" zoomScaleNormal="85" workbookViewId="0">
      <selection activeCell="A11" sqref="A11:I11"/>
    </sheetView>
  </sheetViews>
  <sheetFormatPr defaultColWidth="9" defaultRowHeight="13.5"/>
  <cols>
    <col min="4" max="4" width="11.1333333333333" style="33" customWidth="1"/>
    <col min="6" max="6" width="11.1333333333333" style="33" customWidth="1"/>
    <col min="8" max="8" width="11.1333333333333" style="33" customWidth="1"/>
  </cols>
  <sheetData>
    <row r="1" spans="1:1">
      <c r="A1" t="s">
        <v>238</v>
      </c>
    </row>
    <row r="2" ht="20.25" spans="1:18">
      <c r="A2" s="34" t="s">
        <v>239</v>
      </c>
      <c r="B2" s="34"/>
      <c r="C2" s="34"/>
      <c r="D2" s="35"/>
      <c r="E2" s="34"/>
      <c r="F2" s="36"/>
      <c r="G2" s="34"/>
      <c r="H2" s="35"/>
      <c r="I2" s="34"/>
      <c r="K2" s="56"/>
      <c r="L2" s="56"/>
      <c r="M2" s="56"/>
      <c r="N2" s="56"/>
      <c r="O2" s="56"/>
      <c r="P2" s="56"/>
      <c r="Q2" s="56"/>
      <c r="R2" s="56"/>
    </row>
    <row r="3" spans="1:9">
      <c r="A3" s="37" t="s">
        <v>240</v>
      </c>
      <c r="B3" s="37" t="s">
        <v>2</v>
      </c>
      <c r="C3" s="37" t="s">
        <v>216</v>
      </c>
      <c r="D3" s="38" t="s">
        <v>10</v>
      </c>
      <c r="E3" s="39" t="s">
        <v>241</v>
      </c>
      <c r="F3" s="40" t="s">
        <v>242</v>
      </c>
      <c r="G3" s="41"/>
      <c r="H3" s="42"/>
      <c r="I3" s="57"/>
    </row>
    <row r="4" ht="51" spans="1:9">
      <c r="A4" s="43"/>
      <c r="B4" s="43"/>
      <c r="C4" s="43"/>
      <c r="D4" s="44"/>
      <c r="E4" s="45"/>
      <c r="F4" s="46" t="s">
        <v>243</v>
      </c>
      <c r="G4" s="47" t="s">
        <v>244</v>
      </c>
      <c r="H4" s="46" t="s">
        <v>12</v>
      </c>
      <c r="I4" s="47" t="s">
        <v>244</v>
      </c>
    </row>
    <row r="5" s="4" customFormat="1" ht="25.5" spans="1:9">
      <c r="A5" s="48" t="s">
        <v>226</v>
      </c>
      <c r="B5" s="48" t="s">
        <v>245</v>
      </c>
      <c r="C5" s="49">
        <f>[2]附表一!F31</f>
        <v>47</v>
      </c>
      <c r="D5" s="49">
        <f>[2]附表一!G31</f>
        <v>924</v>
      </c>
      <c r="E5" s="50">
        <f>D5/D11</f>
        <v>0.219321148825065</v>
      </c>
      <c r="F5" s="49">
        <f>[2]附表一!H31</f>
        <v>718</v>
      </c>
      <c r="G5" s="50">
        <f>F5/D7</f>
        <v>0.672284644194757</v>
      </c>
      <c r="H5" s="49">
        <f>[2]附表一!I31</f>
        <v>206</v>
      </c>
      <c r="I5" s="50">
        <f>H5/D7</f>
        <v>0.192883895131086</v>
      </c>
    </row>
    <row r="6" s="4" customFormat="1" ht="25.5" spans="1:9">
      <c r="A6" s="48"/>
      <c r="B6" s="48" t="s">
        <v>246</v>
      </c>
      <c r="C6" s="49">
        <f>[2]附表一!F34</f>
        <v>8</v>
      </c>
      <c r="D6" s="49">
        <f>[2]附表一!G34</f>
        <v>144</v>
      </c>
      <c r="E6" s="50">
        <f>D6/D11</f>
        <v>0.0341799192974128</v>
      </c>
      <c r="F6" s="49">
        <f>[2]附表一!H34</f>
        <v>96</v>
      </c>
      <c r="G6" s="50">
        <f>F6/D7</f>
        <v>0.0898876404494382</v>
      </c>
      <c r="H6" s="49">
        <f>[2]附表一!I34</f>
        <v>48</v>
      </c>
      <c r="I6" s="50">
        <f>H6/D7</f>
        <v>0.0449438202247191</v>
      </c>
    </row>
    <row r="7" s="4" customFormat="1" spans="1:9">
      <c r="A7" s="48"/>
      <c r="B7" s="48" t="s">
        <v>247</v>
      </c>
      <c r="C7" s="48">
        <f t="shared" ref="C7:F7" si="0">C5+C6</f>
        <v>55</v>
      </c>
      <c r="D7" s="48">
        <f t="shared" si="0"/>
        <v>1068</v>
      </c>
      <c r="E7" s="50">
        <f>D7/D11</f>
        <v>0.253501068122478</v>
      </c>
      <c r="F7" s="48">
        <f t="shared" si="0"/>
        <v>814</v>
      </c>
      <c r="G7" s="50">
        <f t="shared" ref="G7" si="1">F7/D7</f>
        <v>0.762172284644195</v>
      </c>
      <c r="H7" s="48">
        <f>H5+H6</f>
        <v>254</v>
      </c>
      <c r="I7" s="50">
        <f t="shared" ref="I7" si="2">H7/D7</f>
        <v>0.237827715355805</v>
      </c>
    </row>
    <row r="8" s="4" customFormat="1" ht="25.5" spans="1:9">
      <c r="A8" s="10" t="s">
        <v>248</v>
      </c>
      <c r="B8" s="10" t="s">
        <v>81</v>
      </c>
      <c r="C8" s="51">
        <f>附表一!F65</f>
        <v>74</v>
      </c>
      <c r="D8" s="52">
        <f>附表一!G65</f>
        <v>2556</v>
      </c>
      <c r="E8" s="53">
        <f>D8/D11</f>
        <v>0.606693567529077</v>
      </c>
      <c r="F8" s="52">
        <f>附表一!H65</f>
        <v>900</v>
      </c>
      <c r="G8" s="53">
        <f>F8/D10</f>
        <v>0.286168521462639</v>
      </c>
      <c r="H8" s="52">
        <f>附表一!I65</f>
        <v>1656</v>
      </c>
      <c r="I8" s="53">
        <f>H8/D10</f>
        <v>0.526550079491256</v>
      </c>
    </row>
    <row r="9" s="4" customFormat="1" ht="25.5" spans="1:9">
      <c r="A9" s="10"/>
      <c r="B9" s="10" t="s">
        <v>145</v>
      </c>
      <c r="C9" s="51">
        <f>附表一!F98</f>
        <v>31</v>
      </c>
      <c r="D9" s="52">
        <f>附表一!G98</f>
        <v>589</v>
      </c>
      <c r="E9" s="53">
        <f>D9/D11</f>
        <v>0.139805364348445</v>
      </c>
      <c r="F9" s="52">
        <f>附表一!H98</f>
        <v>527</v>
      </c>
      <c r="G9" s="53">
        <f>F9/D10</f>
        <v>0.167567567567568</v>
      </c>
      <c r="H9" s="52">
        <f>附表一!I98</f>
        <v>37</v>
      </c>
      <c r="I9" s="53">
        <f>H9/D10</f>
        <v>0.0117647058823529</v>
      </c>
    </row>
    <row r="10" s="4" customFormat="1" spans="1:9">
      <c r="A10" s="10"/>
      <c r="B10" s="10" t="s">
        <v>247</v>
      </c>
      <c r="C10" s="10">
        <f>SUM(C8:C9)</f>
        <v>105</v>
      </c>
      <c r="D10" s="54">
        <f>SUM(D8:D9)</f>
        <v>3145</v>
      </c>
      <c r="E10" s="53">
        <f>D10/D11</f>
        <v>0.746498931877522</v>
      </c>
      <c r="F10" s="54">
        <f>SUM(F8:F9)</f>
        <v>1427</v>
      </c>
      <c r="G10" s="53">
        <f>F10/D10</f>
        <v>0.453736089030207</v>
      </c>
      <c r="H10" s="54">
        <f>SUM(H8:H9)</f>
        <v>1693</v>
      </c>
      <c r="I10" s="53">
        <f>H10/D10</f>
        <v>0.538314785373609</v>
      </c>
    </row>
    <row r="11" s="4" customFormat="1" spans="1:9">
      <c r="A11" s="10" t="s">
        <v>231</v>
      </c>
      <c r="B11" s="10"/>
      <c r="C11" s="10">
        <f>C7+C10</f>
        <v>160</v>
      </c>
      <c r="D11" s="54">
        <f>SUM(D5:D6,D8:D9)</f>
        <v>4213</v>
      </c>
      <c r="E11" s="53">
        <f>D11/D11</f>
        <v>1</v>
      </c>
      <c r="F11" s="54">
        <f>SUM(F5:F6,F8:F9)</f>
        <v>2241</v>
      </c>
      <c r="G11" s="53">
        <f>F11/D11</f>
        <v>0.531924994065986</v>
      </c>
      <c r="H11" s="54">
        <f>SUM(H5:H6,H8:H9)</f>
        <v>1947</v>
      </c>
      <c r="I11" s="53">
        <f>H11/D11</f>
        <v>0.462140992167102</v>
      </c>
    </row>
    <row r="12" spans="5:9">
      <c r="E12" s="55"/>
      <c r="G12" s="55"/>
      <c r="I12" s="55"/>
    </row>
    <row r="13" spans="5:9">
      <c r="E13" s="55"/>
      <c r="G13" s="55"/>
      <c r="I13" s="55"/>
    </row>
    <row r="14" spans="5:9">
      <c r="E14" s="55"/>
      <c r="G14" s="55"/>
      <c r="I14" s="55"/>
    </row>
    <row r="15" spans="5:9">
      <c r="E15" s="55"/>
      <c r="G15" s="55"/>
      <c r="I15" s="55"/>
    </row>
    <row r="16" spans="5:9">
      <c r="E16" s="55"/>
      <c r="G16" s="55"/>
      <c r="I16" s="55"/>
    </row>
    <row r="17" spans="5:9">
      <c r="E17" s="55"/>
      <c r="G17" s="55"/>
      <c r="I17" s="55"/>
    </row>
    <row r="18" spans="5:9">
      <c r="E18" s="55"/>
      <c r="G18" s="55"/>
      <c r="I18" s="55"/>
    </row>
    <row r="19" spans="5:9">
      <c r="E19" s="55"/>
      <c r="G19" s="55"/>
      <c r="I19" s="55"/>
    </row>
    <row r="20" spans="5:9">
      <c r="E20" s="55"/>
      <c r="G20" s="55"/>
      <c r="I20" s="55"/>
    </row>
    <row r="21" spans="5:9">
      <c r="E21" s="55"/>
      <c r="G21" s="55"/>
      <c r="I21" s="55"/>
    </row>
    <row r="22" spans="5:9">
      <c r="E22" s="55"/>
      <c r="G22" s="55"/>
      <c r="I22" s="55"/>
    </row>
    <row r="23" spans="5:9">
      <c r="E23" s="55"/>
      <c r="G23" s="55"/>
      <c r="I23" s="55"/>
    </row>
    <row r="24" spans="5:9">
      <c r="E24" s="55"/>
      <c r="G24" s="55"/>
      <c r="I24" s="55"/>
    </row>
    <row r="25" spans="5:9">
      <c r="E25" s="55"/>
      <c r="G25" s="55"/>
      <c r="I25" s="55"/>
    </row>
    <row r="26" spans="5:9">
      <c r="E26" s="55"/>
      <c r="G26" s="55"/>
      <c r="I26" s="55"/>
    </row>
    <row r="27" spans="5:9">
      <c r="E27" s="55"/>
      <c r="G27" s="55"/>
      <c r="I27" s="55"/>
    </row>
    <row r="28" spans="5:9">
      <c r="E28" s="55"/>
      <c r="G28" s="55"/>
      <c r="I28" s="55"/>
    </row>
    <row r="29" spans="5:9">
      <c r="E29" s="55"/>
      <c r="G29" s="55"/>
      <c r="I29" s="55"/>
    </row>
    <row r="30" spans="5:9">
      <c r="E30" s="55"/>
      <c r="G30" s="55"/>
      <c r="I30" s="55"/>
    </row>
    <row r="31" spans="5:9">
      <c r="E31" s="55"/>
      <c r="G31" s="55"/>
      <c r="I31" s="55"/>
    </row>
    <row r="32" spans="5:9">
      <c r="E32" s="55"/>
      <c r="G32" s="55"/>
      <c r="I32" s="55"/>
    </row>
    <row r="33" spans="5:9">
      <c r="E33" s="55"/>
      <c r="G33" s="55"/>
      <c r="I33" s="55"/>
    </row>
    <row r="34" spans="5:9">
      <c r="E34" s="55"/>
      <c r="G34" s="55"/>
      <c r="I34" s="55"/>
    </row>
    <row r="35" spans="5:9">
      <c r="E35" s="55"/>
      <c r="G35" s="55"/>
      <c r="I35" s="55"/>
    </row>
    <row r="36" spans="5:9">
      <c r="E36" s="55"/>
      <c r="G36" s="55"/>
      <c r="I36" s="55"/>
    </row>
    <row r="37" spans="5:9">
      <c r="E37" s="55"/>
      <c r="G37" s="55"/>
      <c r="I37" s="55"/>
    </row>
    <row r="38" spans="5:9">
      <c r="E38" s="55"/>
      <c r="G38" s="55"/>
      <c r="I38" s="55"/>
    </row>
    <row r="39" spans="5:9">
      <c r="E39" s="55"/>
      <c r="G39" s="55"/>
      <c r="I39" s="55"/>
    </row>
    <row r="40" spans="5:9">
      <c r="E40" s="55"/>
      <c r="G40" s="55"/>
      <c r="I40" s="55"/>
    </row>
    <row r="41" spans="5:9">
      <c r="E41" s="55"/>
      <c r="G41" s="55"/>
      <c r="I41" s="55"/>
    </row>
    <row r="42" spans="5:9">
      <c r="E42" s="55"/>
      <c r="G42" s="55"/>
      <c r="I42" s="55"/>
    </row>
    <row r="43" spans="5:9">
      <c r="E43" s="55"/>
      <c r="G43" s="55"/>
      <c r="I43" s="55"/>
    </row>
    <row r="44" spans="5:9">
      <c r="E44" s="55"/>
      <c r="G44" s="55"/>
      <c r="I44" s="55"/>
    </row>
  </sheetData>
  <mergeCells count="10">
    <mergeCell ref="A2:H2"/>
    <mergeCell ref="F3:I3"/>
    <mergeCell ref="A11:B11"/>
    <mergeCell ref="A3:A4"/>
    <mergeCell ref="A5:A7"/>
    <mergeCell ref="A8:A10"/>
    <mergeCell ref="B3:B4"/>
    <mergeCell ref="C3:C4"/>
    <mergeCell ref="D3:D4"/>
    <mergeCell ref="E3:E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K9" sqref="K9"/>
    </sheetView>
  </sheetViews>
  <sheetFormatPr defaultColWidth="9" defaultRowHeight="13.5" outlineLevelRow="4"/>
  <cols>
    <col min="1" max="1" width="81.8" customWidth="1"/>
  </cols>
  <sheetData>
    <row r="1" spans="1:1">
      <c r="A1" s="23" t="s">
        <v>249</v>
      </c>
    </row>
    <row r="2" ht="28.5" spans="1:1">
      <c r="A2" s="31" t="s">
        <v>250</v>
      </c>
    </row>
    <row r="3" ht="42" spans="1:1">
      <c r="A3" s="31" t="s">
        <v>251</v>
      </c>
    </row>
    <row r="4" ht="27" spans="1:1">
      <c r="A4" s="32" t="s">
        <v>252</v>
      </c>
    </row>
    <row r="5" spans="1:1">
      <c r="A5" s="24" t="s">
        <v>253</v>
      </c>
    </row>
  </sheetData>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zoomScale="70" zoomScaleNormal="70" workbookViewId="0">
      <pane ySplit="3" topLeftCell="A15" activePane="bottomLeft" state="frozen"/>
      <selection/>
      <selection pane="bottomLeft" activeCell="K20" sqref="K20"/>
    </sheetView>
  </sheetViews>
  <sheetFormatPr defaultColWidth="9" defaultRowHeight="13.5" outlineLevelCol="7"/>
  <cols>
    <col min="1" max="1" width="18.1333333333333" style="4" customWidth="1"/>
    <col min="2" max="2" width="11.1333333333333" style="4" customWidth="1"/>
    <col min="3" max="4" width="8.66666666666667" style="4" customWidth="1"/>
    <col min="5" max="5" width="8.66666666666667" style="26" customWidth="1"/>
    <col min="6" max="6" width="8.66666666666667" style="4" customWidth="1"/>
    <col min="7" max="7" width="13.6666666666667" style="4" customWidth="1"/>
    <col min="8" max="8" width="8.66666666666667" style="4" customWidth="1"/>
    <col min="9" max="16384" width="9" style="4"/>
  </cols>
  <sheetData>
    <row r="1" ht="14.25" spans="1:2">
      <c r="A1" s="5" t="s">
        <v>254</v>
      </c>
      <c r="B1" s="5"/>
    </row>
    <row r="2" ht="20.25" spans="1:8">
      <c r="A2" s="6" t="s">
        <v>255</v>
      </c>
      <c r="B2" s="6"/>
      <c r="C2" s="6"/>
      <c r="D2" s="6"/>
      <c r="E2" s="27"/>
      <c r="F2" s="6"/>
      <c r="G2" s="6"/>
      <c r="H2" s="6"/>
    </row>
    <row r="3" ht="38.25" spans="1:8">
      <c r="A3" s="9" t="s">
        <v>256</v>
      </c>
      <c r="B3" s="9" t="s">
        <v>257</v>
      </c>
      <c r="C3" s="9" t="s">
        <v>258</v>
      </c>
      <c r="D3" s="9" t="s">
        <v>9</v>
      </c>
      <c r="E3" s="9" t="s">
        <v>10</v>
      </c>
      <c r="F3" s="9" t="s">
        <v>259</v>
      </c>
      <c r="G3" s="9" t="s">
        <v>260</v>
      </c>
      <c r="H3" s="9" t="s">
        <v>261</v>
      </c>
    </row>
    <row r="4" ht="38.25" spans="1:8">
      <c r="A4" s="10" t="s">
        <v>83</v>
      </c>
      <c r="B4" s="10" t="s">
        <v>81</v>
      </c>
      <c r="C4" s="10">
        <v>1</v>
      </c>
      <c r="D4" s="10">
        <v>3</v>
      </c>
      <c r="E4" s="10">
        <v>72</v>
      </c>
      <c r="F4" s="10">
        <v>12</v>
      </c>
      <c r="G4" s="10" t="s">
        <v>262</v>
      </c>
      <c r="H4" s="10"/>
    </row>
    <row r="5" ht="63.75" spans="1:8">
      <c r="A5" s="10" t="s">
        <v>90</v>
      </c>
      <c r="B5" s="10" t="s">
        <v>81</v>
      </c>
      <c r="C5" s="10">
        <v>2</v>
      </c>
      <c r="D5" s="10">
        <v>3</v>
      </c>
      <c r="E5" s="10">
        <f>D5*24</f>
        <v>72</v>
      </c>
      <c r="F5" s="10">
        <v>12</v>
      </c>
      <c r="G5" s="10" t="s">
        <v>263</v>
      </c>
      <c r="H5" s="10"/>
    </row>
    <row r="6" ht="89.25" spans="1:8">
      <c r="A6" s="10" t="s">
        <v>96</v>
      </c>
      <c r="B6" s="10" t="s">
        <v>81</v>
      </c>
      <c r="C6" s="10">
        <v>3</v>
      </c>
      <c r="D6" s="10">
        <v>4</v>
      </c>
      <c r="E6" s="10">
        <v>96</v>
      </c>
      <c r="F6" s="10">
        <v>16</v>
      </c>
      <c r="G6" s="10" t="s">
        <v>264</v>
      </c>
      <c r="H6" s="10"/>
    </row>
    <row r="7" ht="51" spans="1:8">
      <c r="A7" s="10" t="s">
        <v>98</v>
      </c>
      <c r="B7" s="10" t="s">
        <v>81</v>
      </c>
      <c r="C7" s="10">
        <v>3</v>
      </c>
      <c r="D7" s="10">
        <v>3</v>
      </c>
      <c r="E7" s="10">
        <v>72</v>
      </c>
      <c r="F7" s="10">
        <v>12</v>
      </c>
      <c r="G7" s="10" t="s">
        <v>265</v>
      </c>
      <c r="H7" s="10"/>
    </row>
    <row r="8" spans="1:8">
      <c r="A8" s="10" t="s">
        <v>108</v>
      </c>
      <c r="B8" s="10" t="s">
        <v>81</v>
      </c>
      <c r="C8" s="10">
        <v>4</v>
      </c>
      <c r="D8" s="10">
        <v>2</v>
      </c>
      <c r="E8" s="10">
        <f>D8*24</f>
        <v>48</v>
      </c>
      <c r="F8" s="10">
        <v>1</v>
      </c>
      <c r="G8" s="10" t="s">
        <v>266</v>
      </c>
      <c r="H8" s="10"/>
    </row>
    <row r="9" ht="38.25" spans="1:8">
      <c r="A9" s="10" t="s">
        <v>111</v>
      </c>
      <c r="B9" s="10" t="s">
        <v>81</v>
      </c>
      <c r="C9" s="10">
        <v>3</v>
      </c>
      <c r="D9" s="10">
        <v>2</v>
      </c>
      <c r="E9" s="10">
        <v>48</v>
      </c>
      <c r="F9" s="10">
        <v>8</v>
      </c>
      <c r="G9" s="10" t="s">
        <v>267</v>
      </c>
      <c r="H9" s="10"/>
    </row>
    <row r="10" ht="76.5" spans="1:8">
      <c r="A10" s="10" t="s">
        <v>113</v>
      </c>
      <c r="B10" s="10" t="s">
        <v>81</v>
      </c>
      <c r="C10" s="10">
        <v>3</v>
      </c>
      <c r="D10" s="10">
        <v>3</v>
      </c>
      <c r="E10" s="10">
        <v>72</v>
      </c>
      <c r="F10" s="10">
        <v>12</v>
      </c>
      <c r="G10" s="10" t="s">
        <v>268</v>
      </c>
      <c r="H10" s="10"/>
    </row>
    <row r="11" ht="76.5" spans="1:8">
      <c r="A11" s="10" t="s">
        <v>115</v>
      </c>
      <c r="B11" s="10" t="s">
        <v>81</v>
      </c>
      <c r="C11" s="10">
        <v>5</v>
      </c>
      <c r="D11" s="10">
        <v>2</v>
      </c>
      <c r="E11" s="10">
        <v>48</v>
      </c>
      <c r="F11" s="10">
        <v>8</v>
      </c>
      <c r="G11" s="10" t="s">
        <v>268</v>
      </c>
      <c r="H11" s="10"/>
    </row>
    <row r="12" ht="51" spans="1:8">
      <c r="A12" s="10" t="s">
        <v>117</v>
      </c>
      <c r="B12" s="10" t="s">
        <v>81</v>
      </c>
      <c r="C12" s="10">
        <v>5</v>
      </c>
      <c r="D12" s="10">
        <v>2</v>
      </c>
      <c r="E12" s="10">
        <v>48</v>
      </c>
      <c r="F12" s="10">
        <v>8</v>
      </c>
      <c r="G12" s="10" t="s">
        <v>269</v>
      </c>
      <c r="H12" s="10"/>
    </row>
    <row r="13" ht="89.25" spans="1:8">
      <c r="A13" s="10" t="s">
        <v>106</v>
      </c>
      <c r="B13" s="10" t="s">
        <v>81</v>
      </c>
      <c r="C13" s="10">
        <v>5</v>
      </c>
      <c r="D13" s="10">
        <v>2</v>
      </c>
      <c r="E13" s="10">
        <v>48</v>
      </c>
      <c r="F13" s="10">
        <v>8</v>
      </c>
      <c r="G13" s="10" t="s">
        <v>270</v>
      </c>
      <c r="H13" s="10"/>
    </row>
    <row r="14" ht="38.25" spans="1:8">
      <c r="A14" s="10" t="s">
        <v>119</v>
      </c>
      <c r="B14" s="10" t="s">
        <v>81</v>
      </c>
      <c r="C14" s="10">
        <v>5</v>
      </c>
      <c r="D14" s="10">
        <v>2</v>
      </c>
      <c r="E14" s="10">
        <v>48</v>
      </c>
      <c r="F14" s="10">
        <v>8</v>
      </c>
      <c r="G14" s="10" t="s">
        <v>271</v>
      </c>
      <c r="H14" s="10"/>
    </row>
    <row r="15" ht="25.5" spans="1:8">
      <c r="A15" s="10" t="s">
        <v>121</v>
      </c>
      <c r="B15" s="10" t="s">
        <v>81</v>
      </c>
      <c r="C15" s="10">
        <v>6</v>
      </c>
      <c r="D15" s="10">
        <v>3</v>
      </c>
      <c r="E15" s="10">
        <v>72</v>
      </c>
      <c r="F15" s="10">
        <v>12</v>
      </c>
      <c r="G15" s="10" t="s">
        <v>272</v>
      </c>
      <c r="H15" s="10"/>
    </row>
    <row r="16" ht="25.5" spans="1:8">
      <c r="A16" s="10" t="s">
        <v>123</v>
      </c>
      <c r="B16" s="10" t="s">
        <v>81</v>
      </c>
      <c r="C16" s="10">
        <v>5</v>
      </c>
      <c r="D16" s="10">
        <v>3</v>
      </c>
      <c r="E16" s="10">
        <v>72</v>
      </c>
      <c r="F16" s="10">
        <v>12</v>
      </c>
      <c r="G16" s="10" t="s">
        <v>273</v>
      </c>
      <c r="H16" s="10"/>
    </row>
    <row r="17" ht="25.5" spans="1:8">
      <c r="A17" s="10" t="s">
        <v>125</v>
      </c>
      <c r="B17" s="10" t="s">
        <v>81</v>
      </c>
      <c r="C17" s="10">
        <v>6</v>
      </c>
      <c r="D17" s="10">
        <v>3</v>
      </c>
      <c r="E17" s="10">
        <v>72</v>
      </c>
      <c r="F17" s="10">
        <v>12</v>
      </c>
      <c r="G17" s="10" t="s">
        <v>273</v>
      </c>
      <c r="H17" s="10"/>
    </row>
    <row r="18" ht="51" spans="1:8">
      <c r="A18" s="10" t="s">
        <v>126</v>
      </c>
      <c r="B18" s="10" t="s">
        <v>81</v>
      </c>
      <c r="C18" s="10">
        <v>5</v>
      </c>
      <c r="D18" s="10">
        <v>3</v>
      </c>
      <c r="E18" s="10">
        <v>72</v>
      </c>
      <c r="F18" s="10">
        <v>12</v>
      </c>
      <c r="G18" s="10" t="s">
        <v>274</v>
      </c>
      <c r="H18" s="10"/>
    </row>
    <row r="19" ht="51" spans="1:8">
      <c r="A19" s="10" t="s">
        <v>128</v>
      </c>
      <c r="B19" s="10" t="s">
        <v>81</v>
      </c>
      <c r="C19" s="10">
        <v>6</v>
      </c>
      <c r="D19" s="10">
        <v>3</v>
      </c>
      <c r="E19" s="10">
        <v>72</v>
      </c>
      <c r="F19" s="10">
        <v>12</v>
      </c>
      <c r="G19" s="10" t="s">
        <v>274</v>
      </c>
      <c r="H19" s="10"/>
    </row>
    <row r="20" ht="25.5" spans="1:8">
      <c r="A20" s="10" t="s">
        <v>275</v>
      </c>
      <c r="B20" s="10" t="s">
        <v>81</v>
      </c>
      <c r="C20" s="10">
        <v>6</v>
      </c>
      <c r="D20" s="10">
        <v>2</v>
      </c>
      <c r="E20" s="10">
        <v>48</v>
      </c>
      <c r="F20" s="10">
        <v>8</v>
      </c>
      <c r="G20" s="10" t="s">
        <v>276</v>
      </c>
      <c r="H20" s="10"/>
    </row>
    <row r="21" ht="89.25" spans="1:8">
      <c r="A21" s="10" t="s">
        <v>135</v>
      </c>
      <c r="B21" s="10" t="s">
        <v>81</v>
      </c>
      <c r="C21" s="10">
        <v>8</v>
      </c>
      <c r="D21" s="10">
        <v>4</v>
      </c>
      <c r="E21" s="10">
        <v>96</v>
      </c>
      <c r="F21" s="21">
        <v>40</v>
      </c>
      <c r="G21" s="10" t="s">
        <v>277</v>
      </c>
      <c r="H21" s="28" t="s">
        <v>278</v>
      </c>
    </row>
    <row r="22" ht="36.95" customHeight="1" spans="1:8">
      <c r="A22" s="10" t="s">
        <v>138</v>
      </c>
      <c r="B22" s="10" t="s">
        <v>81</v>
      </c>
      <c r="C22" s="10">
        <v>8</v>
      </c>
      <c r="D22" s="10">
        <v>3</v>
      </c>
      <c r="E22" s="10">
        <v>960</v>
      </c>
      <c r="F22" s="19">
        <v>40</v>
      </c>
      <c r="G22" s="10" t="s">
        <v>279</v>
      </c>
      <c r="H22" s="28" t="s">
        <v>278</v>
      </c>
    </row>
    <row r="23" ht="36.95" customHeight="1" spans="1:8">
      <c r="A23" s="10" t="s">
        <v>163</v>
      </c>
      <c r="B23" s="10" t="s">
        <v>145</v>
      </c>
      <c r="C23" s="10">
        <v>1</v>
      </c>
      <c r="D23" s="10">
        <v>2</v>
      </c>
      <c r="E23" s="10">
        <v>48</v>
      </c>
      <c r="F23" s="10">
        <v>8</v>
      </c>
      <c r="G23" s="10" t="s">
        <v>280</v>
      </c>
      <c r="H23" s="28"/>
    </row>
    <row r="24" ht="38.25" spans="1:8">
      <c r="A24" s="10" t="s">
        <v>157</v>
      </c>
      <c r="B24" s="10" t="s">
        <v>145</v>
      </c>
      <c r="C24" s="10">
        <v>5</v>
      </c>
      <c r="D24" s="10">
        <v>2</v>
      </c>
      <c r="E24" s="10">
        <v>48</v>
      </c>
      <c r="F24" s="10">
        <v>8</v>
      </c>
      <c r="G24" s="10" t="s">
        <v>281</v>
      </c>
      <c r="H24" s="10"/>
    </row>
    <row r="25" spans="1:8">
      <c r="A25" s="10" t="s">
        <v>282</v>
      </c>
      <c r="B25" s="10" t="s">
        <v>245</v>
      </c>
      <c r="C25" s="10">
        <v>4</v>
      </c>
      <c r="D25" s="10">
        <v>1</v>
      </c>
      <c r="E25" s="10">
        <v>20</v>
      </c>
      <c r="F25" s="10">
        <v>10</v>
      </c>
      <c r="G25" s="10" t="s">
        <v>283</v>
      </c>
      <c r="H25" s="10"/>
    </row>
    <row r="26" ht="38.25" spans="1:8">
      <c r="A26" s="10" t="s">
        <v>284</v>
      </c>
      <c r="B26" s="10" t="s">
        <v>245</v>
      </c>
      <c r="C26" s="10">
        <v>4</v>
      </c>
      <c r="D26" s="10">
        <v>1</v>
      </c>
      <c r="E26" s="10">
        <v>20</v>
      </c>
      <c r="F26" s="10">
        <v>7</v>
      </c>
      <c r="G26" s="10" t="s">
        <v>285</v>
      </c>
      <c r="H26" s="10"/>
    </row>
    <row r="27" spans="1:8">
      <c r="A27" s="10" t="s">
        <v>247</v>
      </c>
      <c r="B27" s="29"/>
      <c r="C27" s="29"/>
      <c r="D27" s="10">
        <f>SUM(D4:D26)</f>
        <v>58</v>
      </c>
      <c r="E27" s="10">
        <f>SUM(E4:E26)</f>
        <v>2272</v>
      </c>
      <c r="F27" s="10">
        <f>SUM(F4:F26)</f>
        <v>286</v>
      </c>
      <c r="G27" s="29"/>
      <c r="H27" s="30"/>
    </row>
  </sheetData>
  <mergeCells count="1">
    <mergeCell ref="A2:H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K9" sqref="K9"/>
    </sheetView>
  </sheetViews>
  <sheetFormatPr defaultColWidth="9" defaultRowHeight="13.5" outlineLevelRow="3"/>
  <cols>
    <col min="1" max="1" width="81.4666666666667" customWidth="1"/>
  </cols>
  <sheetData>
    <row r="1" spans="1:1">
      <c r="A1" s="23" t="s">
        <v>286</v>
      </c>
    </row>
    <row r="2" ht="27" spans="1:1">
      <c r="A2" s="24" t="s">
        <v>287</v>
      </c>
    </row>
    <row r="3" s="4" customFormat="1" ht="15" spans="1:1">
      <c r="A3" s="25" t="s">
        <v>288</v>
      </c>
    </row>
    <row r="4" spans="1:1">
      <c r="A4" s="24" t="s">
        <v>289</v>
      </c>
    </row>
  </sheetData>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K9" sqref="K9"/>
    </sheetView>
  </sheetViews>
  <sheetFormatPr defaultColWidth="9" defaultRowHeight="13.5" outlineLevelRow="5"/>
  <cols>
    <col min="1" max="1" width="81.4666666666667" style="1" customWidth="1"/>
  </cols>
  <sheetData>
    <row r="1" spans="1:1">
      <c r="A1" s="2" t="s">
        <v>290</v>
      </c>
    </row>
    <row r="2" ht="27" spans="1:1">
      <c r="A2" s="3" t="s">
        <v>291</v>
      </c>
    </row>
    <row r="3" spans="1:1">
      <c r="A3" s="3" t="s">
        <v>292</v>
      </c>
    </row>
    <row r="4" spans="1:1">
      <c r="A4" s="3" t="s">
        <v>293</v>
      </c>
    </row>
    <row r="5" spans="1:1">
      <c r="A5" s="3" t="s">
        <v>294</v>
      </c>
    </row>
    <row r="6" spans="1:1">
      <c r="A6" s="3" t="s">
        <v>295</v>
      </c>
    </row>
  </sheetData>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4"/>
  <sheetViews>
    <sheetView zoomScale="85" zoomScaleNormal="85" workbookViewId="0">
      <selection activeCell="T17" sqref="T17"/>
    </sheetView>
  </sheetViews>
  <sheetFormatPr defaultColWidth="9" defaultRowHeight="13.5"/>
  <cols>
    <col min="1" max="4" width="7.66666666666667" style="4" customWidth="1"/>
    <col min="5" max="16" width="4.66666666666667" style="4" customWidth="1"/>
    <col min="17" max="16384" width="9" style="4"/>
  </cols>
  <sheetData>
    <row r="1" ht="14.25" spans="1:1">
      <c r="A1" s="5" t="s">
        <v>296</v>
      </c>
    </row>
    <row r="2" ht="20.25" spans="1:16">
      <c r="A2" s="6" t="s">
        <v>297</v>
      </c>
      <c r="B2" s="6"/>
      <c r="C2" s="6"/>
      <c r="D2" s="6"/>
      <c r="E2" s="6"/>
      <c r="F2" s="6"/>
      <c r="G2" s="6"/>
      <c r="H2" s="6"/>
      <c r="I2" s="6"/>
      <c r="J2" s="6"/>
      <c r="K2" s="6"/>
      <c r="L2" s="6"/>
      <c r="M2" s="6"/>
      <c r="N2" s="6"/>
      <c r="O2" s="6"/>
      <c r="P2" s="6"/>
    </row>
    <row r="3" ht="14.25" spans="1:1">
      <c r="A3" s="5" t="s">
        <v>298</v>
      </c>
    </row>
    <row r="4" ht="14.25" spans="1:16">
      <c r="A4" s="7" t="s">
        <v>299</v>
      </c>
      <c r="B4" s="8"/>
      <c r="C4" s="8"/>
      <c r="D4" s="8"/>
      <c r="E4" s="8"/>
      <c r="F4" s="8"/>
      <c r="G4" s="8"/>
      <c r="H4" s="8"/>
      <c r="I4" s="8"/>
      <c r="J4" s="8"/>
      <c r="K4" s="8"/>
      <c r="L4" s="8"/>
      <c r="M4" s="8"/>
      <c r="N4" s="8"/>
      <c r="O4" s="8"/>
      <c r="P4" s="8"/>
    </row>
    <row r="5" spans="1:16">
      <c r="A5" s="9" t="s">
        <v>2</v>
      </c>
      <c r="B5" s="9"/>
      <c r="C5" s="9" t="s">
        <v>4</v>
      </c>
      <c r="D5" s="9" t="s">
        <v>5</v>
      </c>
      <c r="E5" s="9" t="s">
        <v>6</v>
      </c>
      <c r="F5" s="9"/>
      <c r="G5" s="9"/>
      <c r="H5" s="9"/>
      <c r="I5" s="9" t="s">
        <v>7</v>
      </c>
      <c r="J5" s="9"/>
      <c r="K5" s="9"/>
      <c r="L5" s="9"/>
      <c r="M5" s="9"/>
      <c r="N5" s="9"/>
      <c r="O5" s="9"/>
      <c r="P5" s="9"/>
    </row>
    <row r="6" spans="1:16">
      <c r="A6" s="9"/>
      <c r="B6" s="9"/>
      <c r="C6" s="9"/>
      <c r="D6" s="9"/>
      <c r="E6" s="9" t="s">
        <v>9</v>
      </c>
      <c r="F6" s="9" t="s">
        <v>10</v>
      </c>
      <c r="G6" s="9" t="s">
        <v>11</v>
      </c>
      <c r="H6" s="9" t="s">
        <v>12</v>
      </c>
      <c r="I6" s="9" t="s">
        <v>13</v>
      </c>
      <c r="J6" s="9"/>
      <c r="K6" s="9" t="s">
        <v>14</v>
      </c>
      <c r="L6" s="9"/>
      <c r="M6" s="9" t="s">
        <v>15</v>
      </c>
      <c r="N6" s="9"/>
      <c r="O6" s="9" t="s">
        <v>16</v>
      </c>
      <c r="P6" s="9"/>
    </row>
    <row r="7" spans="1:16">
      <c r="A7" s="9"/>
      <c r="B7" s="9"/>
      <c r="C7" s="9"/>
      <c r="D7" s="9"/>
      <c r="E7" s="9"/>
      <c r="F7" s="9"/>
      <c r="G7" s="9"/>
      <c r="H7" s="9"/>
      <c r="I7" s="9">
        <v>1</v>
      </c>
      <c r="J7" s="9">
        <v>2</v>
      </c>
      <c r="K7" s="9">
        <v>3</v>
      </c>
      <c r="L7" s="9">
        <v>4</v>
      </c>
      <c r="M7" s="9">
        <v>5</v>
      </c>
      <c r="N7" s="9">
        <v>6</v>
      </c>
      <c r="O7" s="9">
        <v>7</v>
      </c>
      <c r="P7" s="9">
        <v>8</v>
      </c>
    </row>
    <row r="8" ht="25.5" spans="1:16">
      <c r="A8" s="19" t="s">
        <v>300</v>
      </c>
      <c r="B8" s="10" t="s">
        <v>301</v>
      </c>
      <c r="C8" s="10" t="s">
        <v>83</v>
      </c>
      <c r="D8" s="11" t="s">
        <v>84</v>
      </c>
      <c r="E8" s="11">
        <v>3</v>
      </c>
      <c r="F8" s="11">
        <v>72</v>
      </c>
      <c r="G8" s="11">
        <f>F8/2</f>
        <v>36</v>
      </c>
      <c r="H8" s="11">
        <f t="shared" ref="H8:H17" si="0">F8-G8</f>
        <v>36</v>
      </c>
      <c r="I8" s="11">
        <v>6</v>
      </c>
      <c r="J8" s="11"/>
      <c r="K8" s="11"/>
      <c r="L8" s="11"/>
      <c r="M8" s="11"/>
      <c r="N8" s="11"/>
      <c r="O8" s="11"/>
      <c r="P8" s="11"/>
    </row>
    <row r="9" ht="67.5" spans="1:16">
      <c r="A9" s="20"/>
      <c r="B9" s="10"/>
      <c r="C9" s="10" t="s">
        <v>86</v>
      </c>
      <c r="D9" s="11" t="s">
        <v>87</v>
      </c>
      <c r="E9" s="11">
        <v>2</v>
      </c>
      <c r="F9" s="11">
        <v>36</v>
      </c>
      <c r="G9" s="11">
        <f t="shared" ref="G9:G10" si="1">F9</f>
        <v>36</v>
      </c>
      <c r="H9" s="11">
        <f t="shared" si="0"/>
        <v>0</v>
      </c>
      <c r="I9" s="11">
        <v>2</v>
      </c>
      <c r="J9" s="11"/>
      <c r="K9" s="11"/>
      <c r="L9" s="11"/>
      <c r="M9" s="11"/>
      <c r="N9" s="11"/>
      <c r="O9" s="11"/>
      <c r="P9" s="11"/>
    </row>
    <row r="10" ht="40.5" spans="1:16">
      <c r="A10" s="20"/>
      <c r="B10" s="10"/>
      <c r="C10" s="10" t="s">
        <v>88</v>
      </c>
      <c r="D10" s="11" t="s">
        <v>89</v>
      </c>
      <c r="E10" s="11">
        <v>2</v>
      </c>
      <c r="F10" s="11">
        <v>36</v>
      </c>
      <c r="G10" s="11">
        <f t="shared" si="1"/>
        <v>36</v>
      </c>
      <c r="H10" s="11">
        <f t="shared" si="0"/>
        <v>0</v>
      </c>
      <c r="I10" s="11">
        <v>2</v>
      </c>
      <c r="J10" s="11"/>
      <c r="K10" s="10"/>
      <c r="L10" s="11"/>
      <c r="M10" s="11"/>
      <c r="N10" s="11"/>
      <c r="O10" s="11"/>
      <c r="P10" s="11"/>
    </row>
    <row r="11" ht="54" spans="1:16">
      <c r="A11" s="20"/>
      <c r="B11" s="10"/>
      <c r="C11" s="10" t="s">
        <v>90</v>
      </c>
      <c r="D11" s="11" t="s">
        <v>91</v>
      </c>
      <c r="E11" s="11">
        <v>3</v>
      </c>
      <c r="F11" s="11">
        <v>72</v>
      </c>
      <c r="G11" s="11">
        <f t="shared" ref="G11" si="2">F11/2</f>
        <v>36</v>
      </c>
      <c r="H11" s="11">
        <f t="shared" si="0"/>
        <v>36</v>
      </c>
      <c r="I11" s="11"/>
      <c r="J11" s="11">
        <v>6</v>
      </c>
      <c r="K11" s="11"/>
      <c r="L11" s="11"/>
      <c r="M11" s="11"/>
      <c r="N11" s="11"/>
      <c r="O11" s="11"/>
      <c r="P11" s="11"/>
    </row>
    <row r="12" ht="40.5" spans="1:16">
      <c r="A12" s="20"/>
      <c r="B12" s="10"/>
      <c r="C12" s="10" t="s">
        <v>92</v>
      </c>
      <c r="D12" s="11" t="s">
        <v>93</v>
      </c>
      <c r="E12" s="11">
        <v>3</v>
      </c>
      <c r="F12" s="11">
        <v>54</v>
      </c>
      <c r="G12" s="11">
        <f t="shared" ref="G12:G13" si="3">F12</f>
        <v>54</v>
      </c>
      <c r="H12" s="11">
        <f t="shared" si="0"/>
        <v>0</v>
      </c>
      <c r="I12" s="11"/>
      <c r="J12" s="11">
        <v>3</v>
      </c>
      <c r="K12" s="11"/>
      <c r="L12" s="11"/>
      <c r="M12" s="11"/>
      <c r="N12" s="11"/>
      <c r="O12" s="11"/>
      <c r="P12" s="11"/>
    </row>
    <row r="13" ht="54" spans="1:16">
      <c r="A13" s="20"/>
      <c r="B13" s="10"/>
      <c r="C13" s="10" t="s">
        <v>94</v>
      </c>
      <c r="D13" s="11" t="s">
        <v>95</v>
      </c>
      <c r="E13" s="11">
        <v>1</v>
      </c>
      <c r="F13" s="11">
        <v>18</v>
      </c>
      <c r="G13" s="11">
        <f t="shared" si="3"/>
        <v>18</v>
      </c>
      <c r="H13" s="11">
        <f t="shared" si="0"/>
        <v>0</v>
      </c>
      <c r="I13" s="11"/>
      <c r="J13" s="11">
        <v>2</v>
      </c>
      <c r="K13" s="11"/>
      <c r="L13" s="11"/>
      <c r="M13" s="11"/>
      <c r="N13" s="11"/>
      <c r="O13" s="11"/>
      <c r="P13" s="11"/>
    </row>
    <row r="14" ht="54" spans="1:16">
      <c r="A14" s="20"/>
      <c r="B14" s="10"/>
      <c r="C14" s="10" t="s">
        <v>96</v>
      </c>
      <c r="D14" s="11" t="s">
        <v>97</v>
      </c>
      <c r="E14" s="11">
        <v>4</v>
      </c>
      <c r="F14" s="11">
        <v>96</v>
      </c>
      <c r="G14" s="11">
        <f t="shared" ref="G14:G15" si="4">F14/2</f>
        <v>48</v>
      </c>
      <c r="H14" s="11">
        <f t="shared" si="0"/>
        <v>48</v>
      </c>
      <c r="I14" s="11"/>
      <c r="J14" s="11"/>
      <c r="K14" s="11">
        <v>6</v>
      </c>
      <c r="L14" s="11"/>
      <c r="M14" s="11"/>
      <c r="N14" s="11"/>
      <c r="O14" s="11"/>
      <c r="P14" s="11"/>
    </row>
    <row r="15" ht="67.5" spans="1:16">
      <c r="A15" s="20"/>
      <c r="B15" s="10"/>
      <c r="C15" s="10" t="s">
        <v>98</v>
      </c>
      <c r="D15" s="11" t="s">
        <v>99</v>
      </c>
      <c r="E15" s="11">
        <v>3</v>
      </c>
      <c r="F15" s="11">
        <v>72</v>
      </c>
      <c r="G15" s="11">
        <f t="shared" si="4"/>
        <v>36</v>
      </c>
      <c r="H15" s="11">
        <f t="shared" si="0"/>
        <v>36</v>
      </c>
      <c r="I15" s="11"/>
      <c r="J15" s="11"/>
      <c r="K15" s="11">
        <v>6</v>
      </c>
      <c r="L15" s="11"/>
      <c r="M15" s="11"/>
      <c r="N15" s="11"/>
      <c r="O15" s="11"/>
      <c r="P15" s="11"/>
    </row>
    <row r="16" ht="27" spans="1:16">
      <c r="A16" s="20"/>
      <c r="B16" s="10"/>
      <c r="C16" s="10" t="s">
        <v>100</v>
      </c>
      <c r="D16" s="11" t="s">
        <v>101</v>
      </c>
      <c r="E16" s="11">
        <v>2</v>
      </c>
      <c r="F16" s="11">
        <v>36</v>
      </c>
      <c r="G16" s="11">
        <f>F16</f>
        <v>36</v>
      </c>
      <c r="H16" s="11">
        <f t="shared" si="0"/>
        <v>0</v>
      </c>
      <c r="I16" s="11"/>
      <c r="J16" s="11">
        <v>2</v>
      </c>
      <c r="K16" s="11"/>
      <c r="L16" s="11"/>
      <c r="M16" s="11"/>
      <c r="N16" s="11"/>
      <c r="O16" s="11"/>
      <c r="P16" s="11"/>
    </row>
    <row r="17" ht="54" spans="1:16">
      <c r="A17" s="20"/>
      <c r="B17" s="10"/>
      <c r="C17" s="10" t="s">
        <v>102</v>
      </c>
      <c r="D17" s="11" t="s">
        <v>103</v>
      </c>
      <c r="E17" s="11">
        <v>4</v>
      </c>
      <c r="F17" s="11">
        <v>96</v>
      </c>
      <c r="G17" s="11">
        <f>F17</f>
        <v>96</v>
      </c>
      <c r="H17" s="11">
        <f t="shared" si="0"/>
        <v>0</v>
      </c>
      <c r="I17" s="11"/>
      <c r="J17" s="11"/>
      <c r="K17" s="11"/>
      <c r="L17" s="11">
        <v>6</v>
      </c>
      <c r="M17" s="11"/>
      <c r="N17" s="11"/>
      <c r="O17" s="11"/>
      <c r="P17" s="11"/>
    </row>
    <row r="18" spans="1:16">
      <c r="A18" s="20"/>
      <c r="B18" s="10"/>
      <c r="C18" s="10" t="s">
        <v>247</v>
      </c>
      <c r="D18" s="10"/>
      <c r="E18" s="10">
        <f>SUM(E8:E17)</f>
        <v>27</v>
      </c>
      <c r="F18" s="10">
        <f t="shared" ref="F18:P18" si="5">SUM(F8:F17)</f>
        <v>588</v>
      </c>
      <c r="G18" s="10">
        <f t="shared" si="5"/>
        <v>432</v>
      </c>
      <c r="H18" s="10">
        <f t="shared" si="5"/>
        <v>156</v>
      </c>
      <c r="I18" s="10">
        <f t="shared" si="5"/>
        <v>10</v>
      </c>
      <c r="J18" s="10">
        <f t="shared" si="5"/>
        <v>13</v>
      </c>
      <c r="K18" s="10">
        <f t="shared" si="5"/>
        <v>12</v>
      </c>
      <c r="L18" s="10">
        <f t="shared" si="5"/>
        <v>6</v>
      </c>
      <c r="M18" s="10">
        <f t="shared" si="5"/>
        <v>0</v>
      </c>
      <c r="N18" s="10">
        <f t="shared" si="5"/>
        <v>0</v>
      </c>
      <c r="O18" s="10">
        <f t="shared" si="5"/>
        <v>0</v>
      </c>
      <c r="P18" s="10">
        <f t="shared" si="5"/>
        <v>0</v>
      </c>
    </row>
    <row r="19" ht="40.5" spans="1:16">
      <c r="A19" s="20"/>
      <c r="B19" s="10"/>
      <c r="C19" s="10" t="s">
        <v>111</v>
      </c>
      <c r="D19" s="11" t="s">
        <v>112</v>
      </c>
      <c r="E19" s="11">
        <v>2</v>
      </c>
      <c r="F19" s="11">
        <v>48</v>
      </c>
      <c r="G19" s="11">
        <f t="shared" ref="G19:G30" si="6">F19/2</f>
        <v>24</v>
      </c>
      <c r="H19" s="11">
        <f t="shared" ref="H19:H30" si="7">F19-G19</f>
        <v>24</v>
      </c>
      <c r="I19" s="11"/>
      <c r="J19" s="11"/>
      <c r="K19" s="11">
        <v>3</v>
      </c>
      <c r="L19" s="11"/>
      <c r="M19" s="11"/>
      <c r="N19" s="11"/>
      <c r="O19" s="11"/>
      <c r="P19" s="11"/>
    </row>
    <row r="20" ht="39.75" spans="1:16">
      <c r="A20" s="20"/>
      <c r="B20" s="10"/>
      <c r="C20" s="10" t="s">
        <v>113</v>
      </c>
      <c r="D20" s="11" t="s">
        <v>114</v>
      </c>
      <c r="E20" s="11">
        <v>3</v>
      </c>
      <c r="F20" s="11">
        <v>72</v>
      </c>
      <c r="G20" s="11">
        <f t="shared" si="6"/>
        <v>36</v>
      </c>
      <c r="H20" s="11">
        <f t="shared" si="7"/>
        <v>36</v>
      </c>
      <c r="I20" s="11"/>
      <c r="J20" s="11"/>
      <c r="K20" s="11"/>
      <c r="L20" s="11">
        <v>6</v>
      </c>
      <c r="M20" s="11"/>
      <c r="N20" s="11"/>
      <c r="O20" s="11"/>
      <c r="P20" s="11"/>
    </row>
    <row r="21" ht="40.5" spans="1:16">
      <c r="A21" s="20"/>
      <c r="B21" s="10"/>
      <c r="C21" s="10" t="s">
        <v>115</v>
      </c>
      <c r="D21" s="11" t="s">
        <v>116</v>
      </c>
      <c r="E21" s="11">
        <v>2</v>
      </c>
      <c r="F21" s="11">
        <v>48</v>
      </c>
      <c r="G21" s="11">
        <f t="shared" si="6"/>
        <v>24</v>
      </c>
      <c r="H21" s="11">
        <f t="shared" si="7"/>
        <v>24</v>
      </c>
      <c r="I21" s="11"/>
      <c r="J21" s="11"/>
      <c r="K21" s="11"/>
      <c r="L21" s="11"/>
      <c r="M21" s="11">
        <v>4</v>
      </c>
      <c r="N21" s="11"/>
      <c r="O21" s="11"/>
      <c r="P21" s="11"/>
    </row>
    <row r="22" ht="40.5" spans="1:16">
      <c r="A22" s="20"/>
      <c r="B22" s="10"/>
      <c r="C22" s="10" t="s">
        <v>117</v>
      </c>
      <c r="D22" s="11" t="s">
        <v>118</v>
      </c>
      <c r="E22" s="11">
        <v>2</v>
      </c>
      <c r="F22" s="11">
        <v>48</v>
      </c>
      <c r="G22" s="11">
        <f t="shared" si="6"/>
        <v>24</v>
      </c>
      <c r="H22" s="11">
        <f t="shared" si="7"/>
        <v>24</v>
      </c>
      <c r="I22" s="11"/>
      <c r="J22" s="11"/>
      <c r="K22" s="11"/>
      <c r="L22" s="11"/>
      <c r="M22" s="11">
        <v>3</v>
      </c>
      <c r="N22" s="11"/>
      <c r="O22" s="11"/>
      <c r="P22" s="11"/>
    </row>
    <row r="23" ht="54" spans="1:16">
      <c r="A23" s="20"/>
      <c r="B23" s="10"/>
      <c r="C23" s="10" t="s">
        <v>106</v>
      </c>
      <c r="D23" s="11" t="s">
        <v>107</v>
      </c>
      <c r="E23" s="11">
        <v>2</v>
      </c>
      <c r="F23" s="11">
        <v>48</v>
      </c>
      <c r="G23" s="11">
        <f t="shared" si="6"/>
        <v>24</v>
      </c>
      <c r="H23" s="11">
        <f t="shared" si="7"/>
        <v>24</v>
      </c>
      <c r="I23" s="11"/>
      <c r="J23" s="11"/>
      <c r="K23" s="11"/>
      <c r="L23" s="4">
        <v>3</v>
      </c>
      <c r="M23" s="11"/>
      <c r="N23" s="11"/>
      <c r="O23" s="11"/>
      <c r="P23" s="11"/>
    </row>
    <row r="24" ht="67.5" spans="1:16">
      <c r="A24" s="20"/>
      <c r="B24" s="10"/>
      <c r="C24" s="10" t="s">
        <v>119</v>
      </c>
      <c r="D24" s="11" t="s">
        <v>120</v>
      </c>
      <c r="E24" s="11">
        <v>2</v>
      </c>
      <c r="F24" s="11">
        <v>48</v>
      </c>
      <c r="G24" s="11">
        <f t="shared" si="6"/>
        <v>24</v>
      </c>
      <c r="H24" s="11">
        <f t="shared" si="7"/>
        <v>24</v>
      </c>
      <c r="I24" s="11"/>
      <c r="J24" s="11"/>
      <c r="K24" s="11"/>
      <c r="L24" s="11"/>
      <c r="M24" s="11">
        <v>3</v>
      </c>
      <c r="N24" s="11"/>
      <c r="O24" s="11"/>
      <c r="P24" s="11"/>
    </row>
    <row r="25" ht="54" spans="1:16">
      <c r="A25" s="20"/>
      <c r="B25" s="10"/>
      <c r="C25" s="10" t="s">
        <v>121</v>
      </c>
      <c r="D25" s="11" t="s">
        <v>122</v>
      </c>
      <c r="E25" s="11">
        <v>3</v>
      </c>
      <c r="F25" s="11">
        <v>72</v>
      </c>
      <c r="G25" s="11">
        <f t="shared" si="6"/>
        <v>36</v>
      </c>
      <c r="H25" s="11">
        <f t="shared" si="7"/>
        <v>36</v>
      </c>
      <c r="I25" s="11"/>
      <c r="J25" s="11"/>
      <c r="K25" s="18"/>
      <c r="L25" s="11"/>
      <c r="M25" s="11"/>
      <c r="N25" s="11">
        <v>6</v>
      </c>
      <c r="O25" s="11"/>
      <c r="P25" s="11"/>
    </row>
    <row r="26" ht="54" spans="1:16">
      <c r="A26" s="20"/>
      <c r="B26" s="10"/>
      <c r="C26" s="10" t="s">
        <v>123</v>
      </c>
      <c r="D26" s="11" t="s">
        <v>124</v>
      </c>
      <c r="E26" s="11">
        <v>3</v>
      </c>
      <c r="F26" s="11">
        <v>72</v>
      </c>
      <c r="G26" s="11">
        <f t="shared" si="6"/>
        <v>36</v>
      </c>
      <c r="H26" s="11">
        <f t="shared" si="7"/>
        <v>36</v>
      </c>
      <c r="I26" s="11"/>
      <c r="J26" s="11"/>
      <c r="K26" s="11"/>
      <c r="L26" s="11"/>
      <c r="M26" s="11">
        <v>6</v>
      </c>
      <c r="N26" s="11"/>
      <c r="O26" s="11"/>
      <c r="P26" s="11"/>
    </row>
    <row r="27" ht="54" spans="1:16">
      <c r="A27" s="20"/>
      <c r="B27" s="10"/>
      <c r="C27" s="10" t="s">
        <v>125</v>
      </c>
      <c r="D27" s="11" t="s">
        <v>124</v>
      </c>
      <c r="E27" s="11">
        <v>3</v>
      </c>
      <c r="F27" s="11">
        <v>72</v>
      </c>
      <c r="G27" s="11">
        <f t="shared" si="6"/>
        <v>36</v>
      </c>
      <c r="H27" s="11">
        <f t="shared" si="7"/>
        <v>36</v>
      </c>
      <c r="I27" s="11"/>
      <c r="J27" s="11"/>
      <c r="K27" s="11"/>
      <c r="L27" s="11"/>
      <c r="M27" s="11"/>
      <c r="N27" s="11">
        <v>6</v>
      </c>
      <c r="O27" s="11"/>
      <c r="P27" s="11"/>
    </row>
    <row r="28" ht="54" spans="1:16">
      <c r="A28" s="20"/>
      <c r="B28" s="10"/>
      <c r="C28" s="10" t="s">
        <v>126</v>
      </c>
      <c r="D28" s="11" t="s">
        <v>127</v>
      </c>
      <c r="E28" s="11">
        <v>3</v>
      </c>
      <c r="F28" s="11">
        <v>72</v>
      </c>
      <c r="G28" s="11">
        <f t="shared" si="6"/>
        <v>36</v>
      </c>
      <c r="H28" s="11">
        <f t="shared" si="7"/>
        <v>36</v>
      </c>
      <c r="I28" s="11"/>
      <c r="J28" s="11"/>
      <c r="K28" s="11"/>
      <c r="L28" s="11"/>
      <c r="M28" s="11">
        <v>6</v>
      </c>
      <c r="N28" s="11"/>
      <c r="O28" s="11"/>
      <c r="P28" s="11"/>
    </row>
    <row r="29" ht="54" spans="1:16">
      <c r="A29" s="20"/>
      <c r="B29" s="10"/>
      <c r="C29" s="10" t="s">
        <v>128</v>
      </c>
      <c r="D29" s="11" t="s">
        <v>127</v>
      </c>
      <c r="E29" s="11">
        <v>3</v>
      </c>
      <c r="F29" s="11">
        <v>72</v>
      </c>
      <c r="G29" s="11">
        <f t="shared" si="6"/>
        <v>36</v>
      </c>
      <c r="H29" s="11">
        <f t="shared" si="7"/>
        <v>36</v>
      </c>
      <c r="I29" s="11"/>
      <c r="J29" s="11"/>
      <c r="K29" s="11"/>
      <c r="L29" s="11"/>
      <c r="M29" s="11"/>
      <c r="N29" s="11">
        <v>6</v>
      </c>
      <c r="O29" s="11"/>
      <c r="P29" s="11"/>
    </row>
    <row r="30" ht="40.5" spans="1:16">
      <c r="A30" s="20"/>
      <c r="B30" s="10"/>
      <c r="C30" s="10" t="s">
        <v>129</v>
      </c>
      <c r="D30" s="11" t="s">
        <v>130</v>
      </c>
      <c r="E30" s="11">
        <v>3</v>
      </c>
      <c r="F30" s="11">
        <v>72</v>
      </c>
      <c r="G30" s="11">
        <f t="shared" si="6"/>
        <v>36</v>
      </c>
      <c r="H30" s="11">
        <f t="shared" si="7"/>
        <v>36</v>
      </c>
      <c r="I30" s="11"/>
      <c r="J30" s="11"/>
      <c r="K30" s="11"/>
      <c r="L30" s="11"/>
      <c r="M30" s="11"/>
      <c r="N30" s="11">
        <v>6</v>
      </c>
      <c r="O30" s="11"/>
      <c r="P30" s="11"/>
    </row>
    <row r="31" spans="1:16">
      <c r="A31" s="20"/>
      <c r="B31" s="10"/>
      <c r="C31" s="10" t="s">
        <v>247</v>
      </c>
      <c r="D31" s="10"/>
      <c r="E31" s="10">
        <f t="shared" ref="E31:P31" si="8">SUM(E19:E24)</f>
        <v>13</v>
      </c>
      <c r="F31" s="10">
        <f t="shared" si="8"/>
        <v>312</v>
      </c>
      <c r="G31" s="10">
        <f t="shared" si="8"/>
        <v>156</v>
      </c>
      <c r="H31" s="10">
        <f t="shared" si="8"/>
        <v>156</v>
      </c>
      <c r="I31" s="10">
        <f t="shared" si="8"/>
        <v>0</v>
      </c>
      <c r="J31" s="10">
        <f t="shared" si="8"/>
        <v>0</v>
      </c>
      <c r="K31" s="10">
        <f t="shared" si="8"/>
        <v>3</v>
      </c>
      <c r="L31" s="10">
        <f t="shared" si="8"/>
        <v>9</v>
      </c>
      <c r="M31" s="10">
        <f t="shared" si="8"/>
        <v>10</v>
      </c>
      <c r="N31" s="10">
        <f t="shared" si="8"/>
        <v>0</v>
      </c>
      <c r="O31" s="10">
        <f t="shared" si="8"/>
        <v>0</v>
      </c>
      <c r="P31" s="10">
        <f t="shared" si="8"/>
        <v>0</v>
      </c>
    </row>
    <row r="32" ht="27" spans="1:16">
      <c r="A32" s="21"/>
      <c r="B32" s="10" t="s">
        <v>134</v>
      </c>
      <c r="C32" s="10" t="s">
        <v>135</v>
      </c>
      <c r="D32" s="11" t="s">
        <v>136</v>
      </c>
      <c r="E32" s="11">
        <v>4</v>
      </c>
      <c r="F32" s="12">
        <v>96</v>
      </c>
      <c r="G32" s="11">
        <v>0</v>
      </c>
      <c r="H32" s="12">
        <v>96</v>
      </c>
      <c r="I32" s="11"/>
      <c r="J32" s="11"/>
      <c r="K32" s="11"/>
      <c r="L32" s="11"/>
      <c r="M32" s="11"/>
      <c r="N32" s="11"/>
      <c r="O32" s="17">
        <v>6</v>
      </c>
      <c r="P32" s="11"/>
    </row>
    <row r="33" ht="54" spans="1:16">
      <c r="A33" s="10" t="s">
        <v>302</v>
      </c>
      <c r="B33" s="10"/>
      <c r="C33" s="10" t="s">
        <v>155</v>
      </c>
      <c r="D33" s="11" t="s">
        <v>156</v>
      </c>
      <c r="E33" s="11">
        <v>2</v>
      </c>
      <c r="F33" s="11">
        <v>36</v>
      </c>
      <c r="G33" s="11">
        <f t="shared" ref="G33:G39" si="9">F33</f>
        <v>36</v>
      </c>
      <c r="H33" s="11">
        <f t="shared" ref="H33:H42" si="10">F33-G33</f>
        <v>0</v>
      </c>
      <c r="I33" s="11"/>
      <c r="J33" s="11"/>
      <c r="K33" s="11"/>
      <c r="L33" s="11">
        <v>2</v>
      </c>
      <c r="M33" s="11"/>
      <c r="N33" s="11"/>
      <c r="O33" s="11"/>
      <c r="P33" s="11"/>
    </row>
    <row r="34" ht="67.5" spans="1:16">
      <c r="A34" s="10"/>
      <c r="B34" s="10"/>
      <c r="C34" s="10" t="s">
        <v>104</v>
      </c>
      <c r="D34" s="11" t="s">
        <v>105</v>
      </c>
      <c r="E34" s="11">
        <v>2</v>
      </c>
      <c r="F34" s="11">
        <v>36</v>
      </c>
      <c r="G34" s="11">
        <f t="shared" si="9"/>
        <v>36</v>
      </c>
      <c r="H34" s="11">
        <f t="shared" si="10"/>
        <v>0</v>
      </c>
      <c r="I34" s="11"/>
      <c r="J34" s="11"/>
      <c r="K34" s="11"/>
      <c r="L34" s="11"/>
      <c r="M34" s="11"/>
      <c r="N34" s="11">
        <v>2</v>
      </c>
      <c r="O34" s="11"/>
      <c r="P34" s="11"/>
    </row>
    <row r="35" ht="54" spans="1:16">
      <c r="A35" s="10"/>
      <c r="B35" s="10"/>
      <c r="C35" s="10" t="s">
        <v>153</v>
      </c>
      <c r="D35" s="11" t="s">
        <v>154</v>
      </c>
      <c r="E35" s="11">
        <v>4</v>
      </c>
      <c r="F35" s="11">
        <v>96</v>
      </c>
      <c r="G35" s="11">
        <f>F35/2</f>
        <v>48</v>
      </c>
      <c r="H35" s="11">
        <f t="shared" si="10"/>
        <v>48</v>
      </c>
      <c r="I35" s="11"/>
      <c r="J35" s="11"/>
      <c r="K35" s="11"/>
      <c r="L35" s="11">
        <v>6</v>
      </c>
      <c r="M35" s="11"/>
      <c r="N35" s="11"/>
      <c r="O35" s="11"/>
      <c r="P35" s="11"/>
    </row>
    <row r="36" ht="54" spans="1:16">
      <c r="A36" s="10"/>
      <c r="B36" s="10"/>
      <c r="C36" s="10" t="s">
        <v>177</v>
      </c>
      <c r="D36" s="11" t="s">
        <v>178</v>
      </c>
      <c r="E36" s="11">
        <v>2</v>
      </c>
      <c r="F36" s="11">
        <v>48</v>
      </c>
      <c r="G36" s="11">
        <f>F36/2</f>
        <v>24</v>
      </c>
      <c r="H36" s="11">
        <f t="shared" si="10"/>
        <v>24</v>
      </c>
      <c r="I36" s="11"/>
      <c r="J36" s="11"/>
      <c r="K36" s="11"/>
      <c r="L36" s="11"/>
      <c r="M36" s="11"/>
      <c r="N36" s="11">
        <v>3</v>
      </c>
      <c r="O36" s="11"/>
      <c r="P36" s="11"/>
    </row>
    <row r="37" ht="54" spans="1:16">
      <c r="A37" s="10"/>
      <c r="B37" s="10"/>
      <c r="C37" s="10" t="s">
        <v>163</v>
      </c>
      <c r="D37" s="11" t="s">
        <v>164</v>
      </c>
      <c r="E37" s="11">
        <v>2</v>
      </c>
      <c r="F37" s="11">
        <v>48</v>
      </c>
      <c r="G37" s="11">
        <v>24</v>
      </c>
      <c r="H37" s="11">
        <f t="shared" si="10"/>
        <v>24</v>
      </c>
      <c r="I37" s="11">
        <v>3</v>
      </c>
      <c r="J37" s="11"/>
      <c r="K37" s="11"/>
      <c r="L37" s="11"/>
      <c r="M37" s="11"/>
      <c r="N37" s="11"/>
      <c r="O37" s="11"/>
      <c r="P37" s="11"/>
    </row>
    <row r="38" ht="38.25" spans="1:16">
      <c r="A38" s="10"/>
      <c r="B38" s="10"/>
      <c r="C38" s="10" t="s">
        <v>171</v>
      </c>
      <c r="D38" s="11" t="s">
        <v>172</v>
      </c>
      <c r="E38" s="11">
        <v>2</v>
      </c>
      <c r="F38" s="11">
        <v>36</v>
      </c>
      <c r="G38" s="11">
        <f t="shared" si="9"/>
        <v>36</v>
      </c>
      <c r="H38" s="11">
        <f t="shared" si="10"/>
        <v>0</v>
      </c>
      <c r="I38" s="11"/>
      <c r="J38" s="11">
        <v>2</v>
      </c>
      <c r="K38" s="11"/>
      <c r="L38" s="11"/>
      <c r="M38" s="11"/>
      <c r="N38" s="11"/>
      <c r="O38" s="11"/>
      <c r="P38" s="11"/>
    </row>
    <row r="39" ht="27" spans="1:16">
      <c r="A39" s="10"/>
      <c r="B39" s="10"/>
      <c r="C39" s="10" t="s">
        <v>181</v>
      </c>
      <c r="D39" s="11" t="s">
        <v>182</v>
      </c>
      <c r="E39" s="11">
        <v>2</v>
      </c>
      <c r="F39" s="11">
        <v>36</v>
      </c>
      <c r="G39" s="11">
        <f t="shared" si="9"/>
        <v>36</v>
      </c>
      <c r="H39" s="11">
        <f t="shared" si="10"/>
        <v>0</v>
      </c>
      <c r="I39" s="11"/>
      <c r="J39" s="11"/>
      <c r="K39" s="11">
        <v>2</v>
      </c>
      <c r="L39" s="11"/>
      <c r="M39" s="11"/>
      <c r="N39" s="11"/>
      <c r="O39" s="11"/>
      <c r="P39" s="11"/>
    </row>
    <row r="40" ht="67.5" spans="1:16">
      <c r="A40" s="10"/>
      <c r="B40" s="10"/>
      <c r="C40" s="10" t="s">
        <v>157</v>
      </c>
      <c r="D40" s="11" t="s">
        <v>158</v>
      </c>
      <c r="E40" s="11">
        <v>2</v>
      </c>
      <c r="F40" s="11">
        <v>48</v>
      </c>
      <c r="G40" s="11">
        <f>F40/2</f>
        <v>24</v>
      </c>
      <c r="H40" s="11">
        <f t="shared" si="10"/>
        <v>24</v>
      </c>
      <c r="I40" s="11"/>
      <c r="J40" s="11"/>
      <c r="K40" s="11"/>
      <c r="L40" s="11"/>
      <c r="M40" s="11">
        <v>3</v>
      </c>
      <c r="N40" s="11"/>
      <c r="O40" s="11"/>
      <c r="P40" s="11"/>
    </row>
    <row r="41" ht="40.5" spans="1:16">
      <c r="A41" s="10"/>
      <c r="B41" s="10"/>
      <c r="C41" s="10" t="s">
        <v>179</v>
      </c>
      <c r="D41" s="11" t="s">
        <v>180</v>
      </c>
      <c r="E41" s="11">
        <v>2</v>
      </c>
      <c r="F41" s="11">
        <v>36</v>
      </c>
      <c r="G41" s="11">
        <v>28</v>
      </c>
      <c r="H41" s="11">
        <f t="shared" si="10"/>
        <v>8</v>
      </c>
      <c r="I41" s="11"/>
      <c r="J41" s="11"/>
      <c r="K41" s="11"/>
      <c r="L41" s="11"/>
      <c r="M41" s="11"/>
      <c r="N41" s="11">
        <v>2</v>
      </c>
      <c r="O41" s="11"/>
      <c r="P41" s="11"/>
    </row>
    <row r="42" ht="54" spans="1:16">
      <c r="A42" s="10"/>
      <c r="B42" s="10"/>
      <c r="C42" s="10" t="s">
        <v>205</v>
      </c>
      <c r="D42" s="11" t="s">
        <v>206</v>
      </c>
      <c r="E42" s="11">
        <v>2</v>
      </c>
      <c r="F42" s="11">
        <v>36</v>
      </c>
      <c r="G42" s="11">
        <f>F42</f>
        <v>36</v>
      </c>
      <c r="H42" s="11">
        <f t="shared" si="10"/>
        <v>0</v>
      </c>
      <c r="I42" s="11"/>
      <c r="J42" s="11"/>
      <c r="K42" s="11"/>
      <c r="L42" s="11"/>
      <c r="M42" s="11"/>
      <c r="N42" s="11">
        <v>2</v>
      </c>
      <c r="O42" s="11"/>
      <c r="P42" s="11"/>
    </row>
    <row r="43" spans="1:16">
      <c r="A43" s="10"/>
      <c r="B43" s="10"/>
      <c r="C43" s="10" t="s">
        <v>247</v>
      </c>
      <c r="D43" s="10"/>
      <c r="E43" s="11">
        <f t="shared" ref="E43:P43" si="11">SUM(E33:E42)</f>
        <v>22</v>
      </c>
      <c r="F43" s="11">
        <f t="shared" si="11"/>
        <v>456</v>
      </c>
      <c r="G43" s="11">
        <f t="shared" si="11"/>
        <v>328</v>
      </c>
      <c r="H43" s="11">
        <f t="shared" si="11"/>
        <v>128</v>
      </c>
      <c r="I43" s="11">
        <f t="shared" si="11"/>
        <v>3</v>
      </c>
      <c r="J43" s="11">
        <f t="shared" si="11"/>
        <v>2</v>
      </c>
      <c r="K43" s="11">
        <f t="shared" si="11"/>
        <v>2</v>
      </c>
      <c r="L43" s="11">
        <f t="shared" si="11"/>
        <v>8</v>
      </c>
      <c r="M43" s="11">
        <f t="shared" si="11"/>
        <v>3</v>
      </c>
      <c r="N43" s="11">
        <f t="shared" si="11"/>
        <v>9</v>
      </c>
      <c r="O43" s="11">
        <f t="shared" si="11"/>
        <v>0</v>
      </c>
      <c r="P43" s="11">
        <f t="shared" si="11"/>
        <v>0</v>
      </c>
    </row>
    <row r="44" ht="30" customHeight="1" spans="1:21">
      <c r="A44" s="16" t="s">
        <v>303</v>
      </c>
      <c r="B44" s="16"/>
      <c r="C44" s="16"/>
      <c r="D44" s="16"/>
      <c r="E44" s="16"/>
      <c r="F44" s="16"/>
      <c r="G44" s="16"/>
      <c r="H44" s="16"/>
      <c r="I44" s="16"/>
      <c r="J44" s="16"/>
      <c r="K44" s="16"/>
      <c r="L44" s="16"/>
      <c r="M44" s="16"/>
      <c r="N44" s="16"/>
      <c r="O44" s="16"/>
      <c r="P44" s="16"/>
      <c r="Q44" s="22"/>
      <c r="R44" s="22"/>
      <c r="S44" s="22"/>
      <c r="T44" s="22"/>
      <c r="U44" s="22"/>
    </row>
  </sheetData>
  <mergeCells count="24">
    <mergeCell ref="A2:P2"/>
    <mergeCell ref="A4:P4"/>
    <mergeCell ref="E5:H5"/>
    <mergeCell ref="I5:P5"/>
    <mergeCell ref="I6:J6"/>
    <mergeCell ref="K6:L6"/>
    <mergeCell ref="M6:N6"/>
    <mergeCell ref="O6:P6"/>
    <mergeCell ref="C18:D18"/>
    <mergeCell ref="C31:D31"/>
    <mergeCell ref="C43:D43"/>
    <mergeCell ref="A44:P44"/>
    <mergeCell ref="Q44:U44"/>
    <mergeCell ref="A8:A32"/>
    <mergeCell ref="B8:B18"/>
    <mergeCell ref="B19:B31"/>
    <mergeCell ref="C5:C7"/>
    <mergeCell ref="D5:D7"/>
    <mergeCell ref="E6:E7"/>
    <mergeCell ref="F6:F7"/>
    <mergeCell ref="G6:G7"/>
    <mergeCell ref="H6:H7"/>
    <mergeCell ref="A5:B7"/>
    <mergeCell ref="A33:B4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附表一</vt:lpstr>
      <vt:lpstr>附表二</vt:lpstr>
      <vt:lpstr>附表二填写要求</vt:lpstr>
      <vt:lpstr>附表三</vt:lpstr>
      <vt:lpstr>附表三填写要求</vt:lpstr>
      <vt:lpstr>附表四</vt:lpstr>
      <vt:lpstr>附表四填写要求</vt:lpstr>
      <vt:lpstr>分表一填写要求</vt:lpstr>
      <vt:lpstr>附表五分表一</vt:lpstr>
      <vt:lpstr>分表二填写要求</vt:lpstr>
      <vt:lpstr>附表五分表二</vt:lpstr>
      <vt:lpstr>分表三填写要求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8226982966</cp:lastModifiedBy>
  <dcterms:created xsi:type="dcterms:W3CDTF">2020-05-26T01:49:00Z</dcterms:created>
  <cp:lastPrinted>2021-03-22T09:08:00Z</cp:lastPrinted>
  <dcterms:modified xsi:type="dcterms:W3CDTF">2024-08-11T06:35:18Z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F61FC0690C634641AB35568AAA0770EB_13</vt:lpwstr>
  </property>
</Properties>
</file>